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Compras\Adm.Selc\ADM.2022\EDITAIS\CONCORRENCIA\CONCORRÊNCIA 01.2022 CHÁCARAS\PACOTE CORRETO 13.07.22\"/>
    </mc:Choice>
  </mc:AlternateContent>
  <bookViews>
    <workbookView xWindow="32760" yWindow="-31695" windowWidth="11265" windowHeight="3390" tabRatio="925" activeTab="1"/>
  </bookViews>
  <sheets>
    <sheet name="CRONOGRAMA" sheetId="2" r:id="rId1"/>
    <sheet name="ORÇAMENTO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ORÇAMENTO!$D$1:$D$189</definedName>
    <definedName name="_xlnm.Print_Area" localSheetId="0">CRONOGRAMA!$A$1:$AA$45</definedName>
    <definedName name="_xlnm.Print_Area" localSheetId="1">ORÇAMENTO!$A$3:$P$183</definedName>
    <definedName name="BDI.Opcao" hidden="1">[1]DADOS!$F$18</definedName>
    <definedName name="BDI.TipoObra" hidden="1">[1]BDI!$A$138:$A$146</definedName>
    <definedName name="CONCATENAR" localSheetId="0">CONCATENATE(#REF!," ",#REF!)</definedName>
    <definedName name="CONCATENAR">CONCATENATE(#REF!," ",#REF!)</definedName>
    <definedName name="Dados.Lista.BDI">[2]DADOS!$T$37:$X$37</definedName>
    <definedName name="DATABASE">#REF!</definedName>
    <definedName name="DATAEMISSAO">#REF!</definedName>
    <definedName name="DATART">#REF!</definedName>
    <definedName name="DESONERACAO" localSheetId="0" hidden="1">IF(OR(Import.Desoneracao="DESONERADO",Import.Desoneracao="SIM"),"SIM","NÃO")</definedName>
    <definedName name="DESONERACAO" hidden="1">IF(OR(Import.Desoneracao="DESONERADO",Import.Desoneracao="SIM"),"SIM","NÃO")</definedName>
    <definedName name="EMPRESAS">OFFSET([3]Cotações!$B$25,0,0):OFFSET([3]Cotações!$H$29,-1,0)</definedName>
    <definedName name="Import.Apelido" hidden="1">[1]DADOS!$F$16</definedName>
    <definedName name="Import.DescLote" hidden="1">[1]DADOS!$F$17</definedName>
    <definedName name="Import.Desoneracao" hidden="1">OFFSET([1]DADOS!$G$18,0,-1)</definedName>
    <definedName name="Import.Município" hidden="1">[1]DADOS!$F$6</definedName>
    <definedName name="INDICES">[3]Cotações!$B$22:OFFSET([3]Cotações!$I$24,-1,0)</definedName>
    <definedName name="LOCALIDADE">#REF!</definedName>
    <definedName name="MEMÓRIA">ROUND([4]Planilha!$P1,15-13*[4]Planilha!#REF!)</definedName>
    <definedName name="NCOMPOSICOES">0</definedName>
    <definedName name="NCOTACOES">0</definedName>
    <definedName name="NEMPRESAS">3</definedName>
    <definedName name="NINDICES">1</definedName>
    <definedName name="NRELATORIOS">COUNTA([3]Relatórios!$A$1:$A$65536)-2</definedName>
    <definedName name="NumerEmpresa">3</definedName>
    <definedName name="NumerIndice">1</definedName>
    <definedName name="Objeto">"Referência"</definedName>
    <definedName name="PO.CustoUnitario">ROUND([4]Planilha!$P1,15-13*[4]Planilha!#REF!)</definedName>
    <definedName name="PO.PrecoUnitario">[4]Planilha!$R1</definedName>
    <definedName name="PO.Quantidade">ROUND([4]Planilha!$O1,15-13*[4]Planilha!#REF!)</definedName>
    <definedName name="RelatoriosFontes" localSheetId="0">OFFSET([3]Relatórios!$A$5,1,0,NRELATORIOS)</definedName>
    <definedName name="RelatoriosFontes">OFFSET([3]Relatórios!$A$5,1,0,NRELATORIOS)</definedName>
    <definedName name="SENHAGT" hidden="1">"PM2CAIXA"</definedName>
    <definedName name="SomaAgrup">SUMIF(OFFSET([4]Planilha!$A1,1,0,[4]Planilha!$B1),"S",OFFSET([4]Planilha!A1,1,0,[4]Planilha!$B1))</definedName>
    <definedName name="TipoOrçamento">"LICITADO"</definedName>
    <definedName name="_xlnm.Print_Titles" localSheetId="1">ORÇAMENTO!$A:$P,ORÇAMENTO!$3:$9</definedName>
    <definedName name="VTOTAL1" localSheetId="0">ROUND(PO.Quantidade*PO.PrecoUnitario,15-13*[4]Planilha!$X$7)</definedName>
    <definedName name="VTOTAL1">ROUND(PO.Quantidade*PO.PrecoUnitario,15-13*[4]Planilha!$X$7)</definedName>
  </definedNames>
  <calcPr calcId="152511" fullPrecision="0"/>
</workbook>
</file>

<file path=xl/calcChain.xml><?xml version="1.0" encoding="utf-8"?>
<calcChain xmlns="http://schemas.openxmlformats.org/spreadsheetml/2006/main">
  <c r="Y45" i="2" l="1"/>
  <c r="W45" i="2"/>
  <c r="U45" i="2"/>
  <c r="S45" i="2"/>
  <c r="Q45" i="2"/>
  <c r="O45" i="2"/>
  <c r="M45" i="2"/>
  <c r="K45" i="2"/>
  <c r="I45" i="2"/>
  <c r="G45" i="2"/>
  <c r="E45" i="2"/>
  <c r="C45" i="2"/>
  <c r="AA41" i="2"/>
  <c r="B41" i="2"/>
  <c r="A41" i="2"/>
  <c r="AA38" i="2"/>
  <c r="AA45" i="2" s="1"/>
  <c r="B38" i="2"/>
  <c r="A38" i="2"/>
  <c r="Y36" i="2"/>
  <c r="W36" i="2"/>
  <c r="W33" i="2"/>
  <c r="U33" i="2"/>
  <c r="M33" i="2"/>
  <c r="M30" i="2"/>
  <c r="K30" i="2"/>
  <c r="I30" i="2"/>
  <c r="G30" i="2"/>
  <c r="E30" i="2"/>
  <c r="C30" i="2"/>
  <c r="W27" i="2"/>
  <c r="U27" i="2"/>
  <c r="S27" i="2"/>
  <c r="Q27" i="2"/>
  <c r="O27" i="2"/>
  <c r="M27" i="2"/>
  <c r="K27" i="2"/>
  <c r="I27" i="2"/>
  <c r="G27" i="2"/>
  <c r="E27" i="2"/>
  <c r="C27" i="2"/>
  <c r="Y24" i="2"/>
  <c r="M24" i="2"/>
  <c r="G24" i="2"/>
  <c r="W21" i="2"/>
  <c r="U21" i="2"/>
  <c r="S21" i="2"/>
  <c r="Q21" i="2"/>
  <c r="O21" i="2"/>
  <c r="M21" i="2"/>
  <c r="K21" i="2"/>
  <c r="I21" i="2"/>
  <c r="G21" i="2"/>
  <c r="E21" i="2"/>
  <c r="C21" i="2"/>
  <c r="U18" i="2"/>
  <c r="S18" i="2"/>
  <c r="Q18" i="2"/>
  <c r="O18" i="2"/>
  <c r="M18" i="2"/>
  <c r="K18" i="2"/>
  <c r="I18" i="2"/>
  <c r="G18" i="2"/>
  <c r="E18" i="2"/>
  <c r="C18" i="2"/>
  <c r="Y15" i="2"/>
  <c r="W15" i="2"/>
  <c r="U15" i="2"/>
  <c r="S15" i="2"/>
  <c r="Q15" i="2"/>
  <c r="O15" i="2"/>
  <c r="M15" i="2"/>
  <c r="K15" i="2"/>
  <c r="I15" i="2"/>
  <c r="G15" i="2"/>
  <c r="E15" i="2"/>
  <c r="C15" i="2"/>
  <c r="Y12" i="2"/>
  <c r="W12" i="2"/>
  <c r="U12" i="2"/>
  <c r="S12" i="2"/>
  <c r="Q12" i="2"/>
  <c r="O12" i="2"/>
  <c r="M12" i="2"/>
  <c r="K12" i="2"/>
  <c r="I12" i="2"/>
  <c r="G12" i="2"/>
  <c r="E12" i="2"/>
  <c r="C12" i="2"/>
  <c r="G10" i="2"/>
  <c r="I10" i="2" s="1"/>
  <c r="K10" i="2" s="1"/>
  <c r="M10" i="2" s="1"/>
  <c r="O10" i="2" s="1"/>
  <c r="Q10" i="2" s="1"/>
  <c r="S10" i="2" s="1"/>
  <c r="U10" i="2" s="1"/>
  <c r="W10" i="2" s="1"/>
  <c r="Y10" i="2" s="1"/>
  <c r="D178" i="1" l="1"/>
  <c r="D174" i="1"/>
  <c r="D173" i="1"/>
  <c r="D172" i="1"/>
  <c r="D171" i="1"/>
  <c r="D170" i="1"/>
  <c r="D169" i="1"/>
  <c r="A169" i="1" l="1"/>
  <c r="O178" i="1" l="1"/>
  <c r="O179" i="1" s="1"/>
  <c r="O157" i="1"/>
  <c r="O144" i="1"/>
  <c r="O134" i="1"/>
  <c r="O90" i="1"/>
  <c r="O58" i="1"/>
  <c r="M178" i="1"/>
  <c r="M179" i="1" s="1"/>
  <c r="M157" i="1"/>
  <c r="M144" i="1"/>
  <c r="M134" i="1"/>
  <c r="M90" i="1"/>
  <c r="M58" i="1"/>
  <c r="K178" i="1"/>
  <c r="K179" i="1" s="1"/>
  <c r="K157" i="1"/>
  <c r="K144" i="1"/>
  <c r="K134" i="1"/>
  <c r="K90" i="1"/>
  <c r="K58" i="1"/>
  <c r="I178" i="1"/>
  <c r="I179" i="1" s="1"/>
  <c r="I157" i="1"/>
  <c r="I144" i="1"/>
  <c r="I134" i="1"/>
  <c r="I90" i="1"/>
  <c r="I58" i="1"/>
  <c r="G178" i="1"/>
  <c r="G179" i="1" s="1"/>
  <c r="G157" i="1"/>
  <c r="G144" i="1"/>
  <c r="G134" i="1"/>
  <c r="G90" i="1"/>
  <c r="G58" i="1"/>
  <c r="P40" i="1"/>
  <c r="C166" i="1"/>
  <c r="C175" i="1"/>
  <c r="C16" i="1"/>
  <c r="C22" i="1"/>
  <c r="G109" i="1" l="1"/>
  <c r="O109" i="1"/>
  <c r="M109" i="1"/>
  <c r="K109" i="1"/>
  <c r="I109" i="1"/>
  <c r="P178" i="1"/>
  <c r="M11" i="1" l="1"/>
  <c r="C98" i="1"/>
  <c r="E169" i="1"/>
  <c r="C169" i="1"/>
  <c r="B169" i="1"/>
  <c r="C116" i="1"/>
  <c r="P179" i="1"/>
  <c r="A170" i="1"/>
  <c r="G11" i="1" l="1"/>
  <c r="K11" i="1"/>
  <c r="O11" i="1"/>
  <c r="P11" i="1"/>
  <c r="I11" i="1"/>
  <c r="K169" i="1"/>
  <c r="M169" i="1"/>
  <c r="O169" i="1"/>
  <c r="P169" i="1"/>
  <c r="I169" i="1"/>
  <c r="G169" i="1"/>
  <c r="C121" i="1"/>
  <c r="E170" i="1"/>
  <c r="C170" i="1"/>
  <c r="B170" i="1"/>
  <c r="A171" i="1"/>
  <c r="C130" i="1" l="1"/>
  <c r="M170" i="1"/>
  <c r="O170" i="1"/>
  <c r="K170" i="1"/>
  <c r="P170" i="1"/>
  <c r="I170" i="1"/>
  <c r="O20" i="1"/>
  <c r="M20" i="1"/>
  <c r="K20" i="1"/>
  <c r="I20" i="1"/>
  <c r="O19" i="1"/>
  <c r="M19" i="1"/>
  <c r="K19" i="1"/>
  <c r="I19" i="1"/>
  <c r="O12" i="1"/>
  <c r="M12" i="1"/>
  <c r="K12" i="1"/>
  <c r="I12" i="1"/>
  <c r="G170" i="1"/>
  <c r="E171" i="1"/>
  <c r="C171" i="1"/>
  <c r="B171" i="1"/>
  <c r="G19" i="1"/>
  <c r="G12" i="1"/>
  <c r="G20" i="1"/>
  <c r="P109" i="1"/>
  <c r="P20" i="1"/>
  <c r="A172" i="1"/>
  <c r="P19" i="1"/>
  <c r="P12" i="1"/>
  <c r="P101" i="1" l="1"/>
  <c r="G119" i="1"/>
  <c r="C137" i="1"/>
  <c r="P171" i="1"/>
  <c r="O171" i="1"/>
  <c r="M171" i="1"/>
  <c r="K171" i="1"/>
  <c r="I171" i="1"/>
  <c r="I119" i="1"/>
  <c r="K119" i="1"/>
  <c r="M119" i="1"/>
  <c r="P119" i="1"/>
  <c r="O119" i="1"/>
  <c r="O21" i="1"/>
  <c r="O22" i="1" s="1"/>
  <c r="M21" i="1"/>
  <c r="M22" i="1" s="1"/>
  <c r="K21" i="1"/>
  <c r="K22" i="1" s="1"/>
  <c r="I21" i="1"/>
  <c r="I22" i="1" s="1"/>
  <c r="O13" i="1"/>
  <c r="M13" i="1"/>
  <c r="K13" i="1"/>
  <c r="I13" i="1"/>
  <c r="M101" i="1"/>
  <c r="K101" i="1"/>
  <c r="I101" i="1"/>
  <c r="O101" i="1"/>
  <c r="O26" i="1"/>
  <c r="M26" i="1"/>
  <c r="K26" i="1"/>
  <c r="I26" i="1"/>
  <c r="G101" i="1"/>
  <c r="G21" i="1"/>
  <c r="G22" i="1" s="1"/>
  <c r="G13" i="1"/>
  <c r="G171" i="1"/>
  <c r="G26" i="1"/>
  <c r="B172" i="1"/>
  <c r="C172" i="1"/>
  <c r="E172" i="1"/>
  <c r="P26" i="1"/>
  <c r="A178" i="1"/>
  <c r="C179" i="1"/>
  <c r="A173" i="1"/>
  <c r="P21" i="1"/>
  <c r="P22" i="1" s="1"/>
  <c r="P13" i="1"/>
  <c r="K120" i="1" l="1"/>
  <c r="K121" i="1" s="1"/>
  <c r="M102" i="1"/>
  <c r="P103" i="1"/>
  <c r="K103" i="1"/>
  <c r="O103" i="1"/>
  <c r="I103" i="1"/>
  <c r="M103" i="1"/>
  <c r="G103" i="1"/>
  <c r="G152" i="1"/>
  <c r="K152" i="1"/>
  <c r="I152" i="1"/>
  <c r="M152" i="1"/>
  <c r="O152" i="1"/>
  <c r="P152" i="1"/>
  <c r="C148" i="1"/>
  <c r="P172" i="1"/>
  <c r="O172" i="1"/>
  <c r="M172" i="1"/>
  <c r="K172" i="1"/>
  <c r="I172" i="1"/>
  <c r="O102" i="1"/>
  <c r="I102" i="1"/>
  <c r="P102" i="1"/>
  <c r="K102" i="1"/>
  <c r="G102" i="1"/>
  <c r="G120" i="1"/>
  <c r="G121" i="1" s="1"/>
  <c r="O120" i="1"/>
  <c r="O121" i="1" s="1"/>
  <c r="M120" i="1"/>
  <c r="M121" i="1" s="1"/>
  <c r="I120" i="1"/>
  <c r="I121" i="1" s="1"/>
  <c r="P120" i="1"/>
  <c r="P121" i="1" s="1"/>
  <c r="M27" i="1"/>
  <c r="K27" i="1"/>
  <c r="I27" i="1"/>
  <c r="O27" i="1"/>
  <c r="O14" i="1"/>
  <c r="M14" i="1"/>
  <c r="K14" i="1"/>
  <c r="I14" i="1"/>
  <c r="G172" i="1"/>
  <c r="G14" i="1"/>
  <c r="G27" i="1"/>
  <c r="E173" i="1"/>
  <c r="C173" i="1"/>
  <c r="B173" i="1"/>
  <c r="P14" i="1"/>
  <c r="A174" i="1"/>
  <c r="P27" i="1"/>
  <c r="K104" i="1" l="1"/>
  <c r="G104" i="1"/>
  <c r="P104" i="1"/>
  <c r="O104" i="1"/>
  <c r="I104" i="1"/>
  <c r="M104" i="1"/>
  <c r="I153" i="1"/>
  <c r="G153" i="1"/>
  <c r="O153" i="1"/>
  <c r="M153" i="1"/>
  <c r="K153" i="1"/>
  <c r="P153" i="1"/>
  <c r="I133" i="1"/>
  <c r="P133" i="1"/>
  <c r="O133" i="1"/>
  <c r="M133" i="1"/>
  <c r="K133" i="1"/>
  <c r="G133" i="1"/>
  <c r="M173" i="1"/>
  <c r="O173" i="1"/>
  <c r="P173" i="1"/>
  <c r="I173" i="1"/>
  <c r="K173" i="1"/>
  <c r="M28" i="1"/>
  <c r="K28" i="1"/>
  <c r="I28" i="1"/>
  <c r="O28" i="1"/>
  <c r="K105" i="1"/>
  <c r="I105" i="1"/>
  <c r="M105" i="1"/>
  <c r="O105" i="1"/>
  <c r="M124" i="1"/>
  <c r="K124" i="1"/>
  <c r="I124" i="1"/>
  <c r="O124" i="1"/>
  <c r="O15" i="1"/>
  <c r="O16" i="1" s="1"/>
  <c r="M15" i="1"/>
  <c r="M16" i="1" s="1"/>
  <c r="K15" i="1"/>
  <c r="K16" i="1" s="1"/>
  <c r="I15" i="1"/>
  <c r="I16" i="1" s="1"/>
  <c r="G124" i="1"/>
  <c r="P124" i="1"/>
  <c r="G173" i="1"/>
  <c r="G28" i="1"/>
  <c r="G15" i="1"/>
  <c r="G16" i="1" s="1"/>
  <c r="G105" i="1"/>
  <c r="E174" i="1"/>
  <c r="C174" i="1"/>
  <c r="B174" i="1"/>
  <c r="P105" i="1"/>
  <c r="P28" i="1"/>
  <c r="P15" i="1"/>
  <c r="P16" i="1" s="1"/>
  <c r="P154" i="1" l="1"/>
  <c r="O154" i="1"/>
  <c r="G154" i="1"/>
  <c r="I154" i="1"/>
  <c r="K154" i="1"/>
  <c r="M154" i="1"/>
  <c r="I141" i="1"/>
  <c r="G141" i="1"/>
  <c r="P141" i="1"/>
  <c r="M141" i="1"/>
  <c r="O141" i="1"/>
  <c r="K141" i="1"/>
  <c r="M174" i="1"/>
  <c r="M175" i="1" s="1"/>
  <c r="O174" i="1"/>
  <c r="O175" i="1" s="1"/>
  <c r="P174" i="1"/>
  <c r="P175" i="1" s="1"/>
  <c r="I174" i="1"/>
  <c r="I175" i="1" s="1"/>
  <c r="K174" i="1"/>
  <c r="K175" i="1" s="1"/>
  <c r="K125" i="1"/>
  <c r="I125" i="1"/>
  <c r="M125" i="1"/>
  <c r="O125" i="1"/>
  <c r="I106" i="1"/>
  <c r="O106" i="1"/>
  <c r="M106" i="1"/>
  <c r="K106" i="1"/>
  <c r="M29" i="1"/>
  <c r="K29" i="1"/>
  <c r="I29" i="1"/>
  <c r="O29" i="1"/>
  <c r="P125" i="1"/>
  <c r="G125" i="1"/>
  <c r="G174" i="1"/>
  <c r="G175" i="1" s="1"/>
  <c r="G106" i="1"/>
  <c r="G29" i="1"/>
  <c r="P106" i="1"/>
  <c r="P29" i="1"/>
  <c r="M142" i="1" l="1"/>
  <c r="O142" i="1"/>
  <c r="K142" i="1"/>
  <c r="P142" i="1"/>
  <c r="I142" i="1"/>
  <c r="G142" i="1"/>
  <c r="I155" i="1"/>
  <c r="K155" i="1"/>
  <c r="G155" i="1"/>
  <c r="O155" i="1"/>
  <c r="M155" i="1"/>
  <c r="P155" i="1"/>
  <c r="K30" i="1"/>
  <c r="I30" i="1"/>
  <c r="O30" i="1"/>
  <c r="M30" i="1"/>
  <c r="I126" i="1"/>
  <c r="O126" i="1"/>
  <c r="M126" i="1"/>
  <c r="K126" i="1"/>
  <c r="O107" i="1"/>
  <c r="M107" i="1"/>
  <c r="K107" i="1"/>
  <c r="I107" i="1"/>
  <c r="G126" i="1"/>
  <c r="P126" i="1"/>
  <c r="G107" i="1"/>
  <c r="G30" i="1"/>
  <c r="P107" i="1"/>
  <c r="P30" i="1"/>
  <c r="O156" i="1" l="1"/>
  <c r="M156" i="1"/>
  <c r="G156" i="1"/>
  <c r="I156" i="1"/>
  <c r="P156" i="1"/>
  <c r="K156" i="1"/>
  <c r="M143" i="1"/>
  <c r="I143" i="1"/>
  <c r="G143" i="1"/>
  <c r="P143" i="1"/>
  <c r="K143" i="1"/>
  <c r="O143" i="1"/>
  <c r="O127" i="1"/>
  <c r="I127" i="1"/>
  <c r="M127" i="1"/>
  <c r="K127" i="1"/>
  <c r="I31" i="1"/>
  <c r="K31" i="1"/>
  <c r="O31" i="1"/>
  <c r="M31" i="1"/>
  <c r="O108" i="1"/>
  <c r="M108" i="1"/>
  <c r="K108" i="1"/>
  <c r="I108" i="1"/>
  <c r="P127" i="1"/>
  <c r="G127" i="1"/>
  <c r="G31" i="1"/>
  <c r="G108" i="1"/>
  <c r="P108" i="1"/>
  <c r="P31" i="1"/>
  <c r="K145" i="1" l="1"/>
  <c r="O145" i="1"/>
  <c r="I145" i="1"/>
  <c r="G145" i="1"/>
  <c r="P145" i="1"/>
  <c r="M145" i="1"/>
  <c r="O32" i="1"/>
  <c r="I32" i="1"/>
  <c r="M32" i="1"/>
  <c r="K32" i="1"/>
  <c r="G32" i="1"/>
  <c r="P32" i="1"/>
  <c r="I158" i="1" l="1"/>
  <c r="P158" i="1"/>
  <c r="K158" i="1"/>
  <c r="O158" i="1"/>
  <c r="G158" i="1"/>
  <c r="M158" i="1"/>
  <c r="I146" i="1"/>
  <c r="P146" i="1"/>
  <c r="G146" i="1"/>
  <c r="O146" i="1"/>
  <c r="M146" i="1"/>
  <c r="K146" i="1"/>
  <c r="O110" i="1"/>
  <c r="M110" i="1"/>
  <c r="K110" i="1"/>
  <c r="I110" i="1"/>
  <c r="O34" i="1"/>
  <c r="M34" i="1"/>
  <c r="K34" i="1"/>
  <c r="I34" i="1"/>
  <c r="G34" i="1"/>
  <c r="G110" i="1"/>
  <c r="P110" i="1"/>
  <c r="P34" i="1"/>
  <c r="P128" i="1" l="1"/>
  <c r="G128" i="1"/>
  <c r="M128" i="1"/>
  <c r="I128" i="1"/>
  <c r="O128" i="1"/>
  <c r="K128" i="1"/>
  <c r="K147" i="1"/>
  <c r="K148" i="1" s="1"/>
  <c r="I147" i="1"/>
  <c r="I148" i="1" s="1"/>
  <c r="G147" i="1"/>
  <c r="G148" i="1" s="1"/>
  <c r="P147" i="1"/>
  <c r="P148" i="1" s="1"/>
  <c r="M147" i="1"/>
  <c r="M148" i="1" s="1"/>
  <c r="O147" i="1"/>
  <c r="O148" i="1" s="1"/>
  <c r="I130" i="1"/>
  <c r="O36" i="1"/>
  <c r="M36" i="1"/>
  <c r="K36" i="1"/>
  <c r="I36" i="1"/>
  <c r="O111" i="1"/>
  <c r="M111" i="1"/>
  <c r="K111" i="1"/>
  <c r="I111" i="1"/>
  <c r="O35" i="1"/>
  <c r="M35" i="1"/>
  <c r="K35" i="1"/>
  <c r="I35" i="1"/>
  <c r="G130" i="1"/>
  <c r="G35" i="1"/>
  <c r="G111" i="1"/>
  <c r="G36" i="1"/>
  <c r="P111" i="1"/>
  <c r="P35" i="1"/>
  <c r="P36" i="1"/>
  <c r="G129" i="1" l="1"/>
  <c r="I129" i="1"/>
  <c r="K129" i="1"/>
  <c r="K130" i="1" s="1"/>
  <c r="M129" i="1"/>
  <c r="M130" i="1" s="1"/>
  <c r="O129" i="1"/>
  <c r="O130" i="1" s="1"/>
  <c r="P129" i="1"/>
  <c r="P130" i="1" s="1"/>
  <c r="M159" i="1"/>
  <c r="P159" i="1"/>
  <c r="I159" i="1"/>
  <c r="K159" i="1"/>
  <c r="G159" i="1"/>
  <c r="O159" i="1"/>
  <c r="O37" i="1"/>
  <c r="M37" i="1"/>
  <c r="K37" i="1"/>
  <c r="I37" i="1"/>
  <c r="O112" i="1"/>
  <c r="M112" i="1"/>
  <c r="K112" i="1"/>
  <c r="I112" i="1"/>
  <c r="G37" i="1"/>
  <c r="G112" i="1"/>
  <c r="P112" i="1"/>
  <c r="P37" i="1"/>
  <c r="O38" i="1" l="1"/>
  <c r="M38" i="1"/>
  <c r="K38" i="1"/>
  <c r="I38" i="1"/>
  <c r="O113" i="1"/>
  <c r="M113" i="1"/>
  <c r="K113" i="1"/>
  <c r="I113" i="1"/>
  <c r="P38" i="1"/>
  <c r="G38" i="1"/>
  <c r="G113" i="1"/>
  <c r="P113" i="1"/>
  <c r="P160" i="1" l="1"/>
  <c r="K160" i="1"/>
  <c r="O160" i="1"/>
  <c r="M160" i="1"/>
  <c r="G160" i="1"/>
  <c r="I160" i="1"/>
  <c r="O114" i="1"/>
  <c r="M114" i="1"/>
  <c r="K114" i="1"/>
  <c r="I114" i="1"/>
  <c r="O39" i="1"/>
  <c r="M39" i="1"/>
  <c r="K39" i="1"/>
  <c r="I39" i="1"/>
  <c r="G114" i="1"/>
  <c r="G39" i="1"/>
  <c r="P39" i="1"/>
  <c r="P114" i="1"/>
  <c r="I135" i="1" l="1"/>
  <c r="G135" i="1"/>
  <c r="P135" i="1"/>
  <c r="M135" i="1"/>
  <c r="O135" i="1"/>
  <c r="K135" i="1"/>
  <c r="I161" i="1"/>
  <c r="K161" i="1"/>
  <c r="O161" i="1"/>
  <c r="M161" i="1"/>
  <c r="G161" i="1"/>
  <c r="P161" i="1"/>
  <c r="O41" i="1"/>
  <c r="M41" i="1"/>
  <c r="K41" i="1"/>
  <c r="I41" i="1"/>
  <c r="G41" i="1"/>
  <c r="P41" i="1"/>
  <c r="K136" i="1" l="1"/>
  <c r="K137" i="1" s="1"/>
  <c r="I136" i="1"/>
  <c r="I137" i="1" s="1"/>
  <c r="O136" i="1"/>
  <c r="O137" i="1" s="1"/>
  <c r="G136" i="1"/>
  <c r="G137" i="1" s="1"/>
  <c r="M136" i="1"/>
  <c r="M137" i="1" s="1"/>
  <c r="P136" i="1"/>
  <c r="P137" i="1" s="1"/>
  <c r="G162" i="1"/>
  <c r="I162" i="1"/>
  <c r="K162" i="1"/>
  <c r="P162" i="1"/>
  <c r="O162" i="1"/>
  <c r="M162" i="1"/>
  <c r="O115" i="1"/>
  <c r="O116" i="1" s="1"/>
  <c r="M115" i="1"/>
  <c r="M116" i="1" s="1"/>
  <c r="K115" i="1"/>
  <c r="K116" i="1" s="1"/>
  <c r="I115" i="1"/>
  <c r="I116" i="1" s="1"/>
  <c r="O42" i="1"/>
  <c r="M42" i="1"/>
  <c r="K42" i="1"/>
  <c r="I42" i="1"/>
  <c r="G42" i="1"/>
  <c r="G115" i="1"/>
  <c r="G116" i="1" s="1"/>
  <c r="P115" i="1"/>
  <c r="P116" i="1" s="1"/>
  <c r="P42" i="1"/>
  <c r="P163" i="1" l="1"/>
  <c r="I163" i="1"/>
  <c r="K163" i="1"/>
  <c r="O163" i="1"/>
  <c r="M163" i="1"/>
  <c r="G163" i="1"/>
  <c r="O43" i="1"/>
  <c r="M43" i="1"/>
  <c r="K43" i="1"/>
  <c r="I43" i="1"/>
  <c r="G43" i="1"/>
  <c r="P43" i="1"/>
  <c r="O164" i="1" l="1"/>
  <c r="M164" i="1"/>
  <c r="G164" i="1"/>
  <c r="I164" i="1"/>
  <c r="K164" i="1"/>
  <c r="P164" i="1"/>
  <c r="O44" i="1"/>
  <c r="M44" i="1"/>
  <c r="K44" i="1"/>
  <c r="I44" i="1"/>
  <c r="G44" i="1"/>
  <c r="P44" i="1"/>
  <c r="I165" i="1" l="1"/>
  <c r="I166" i="1" s="1"/>
  <c r="P165" i="1"/>
  <c r="P166" i="1" s="1"/>
  <c r="O165" i="1"/>
  <c r="O166" i="1" s="1"/>
  <c r="M165" i="1"/>
  <c r="M166" i="1" s="1"/>
  <c r="K165" i="1"/>
  <c r="K166" i="1" s="1"/>
  <c r="G165" i="1"/>
  <c r="G166" i="1" s="1"/>
  <c r="M45" i="1"/>
  <c r="K45" i="1"/>
  <c r="I45" i="1"/>
  <c r="O45" i="1"/>
  <c r="G45" i="1"/>
  <c r="P45" i="1"/>
  <c r="M46" i="1" l="1"/>
  <c r="K46" i="1"/>
  <c r="I46" i="1"/>
  <c r="O46" i="1"/>
  <c r="G46" i="1"/>
  <c r="P46" i="1"/>
  <c r="I47" i="1" l="1"/>
  <c r="O47" i="1"/>
  <c r="M47" i="1"/>
  <c r="K47" i="1"/>
  <c r="G47" i="1"/>
  <c r="P47" i="1"/>
  <c r="O48" i="1" l="1"/>
  <c r="M48" i="1"/>
  <c r="K48" i="1"/>
  <c r="I48" i="1"/>
  <c r="G48" i="1"/>
  <c r="P48" i="1"/>
  <c r="O49" i="1" l="1"/>
  <c r="M49" i="1"/>
  <c r="K49" i="1"/>
  <c r="I49" i="1"/>
  <c r="G49" i="1"/>
  <c r="P49" i="1"/>
  <c r="O50" i="1" l="1"/>
  <c r="M50" i="1"/>
  <c r="K50" i="1"/>
  <c r="I50" i="1"/>
  <c r="G50" i="1"/>
  <c r="P50" i="1"/>
  <c r="O51" i="1" l="1"/>
  <c r="M51" i="1"/>
  <c r="K51" i="1"/>
  <c r="I51" i="1"/>
  <c r="G51" i="1"/>
  <c r="P51" i="1"/>
  <c r="O52" i="1" l="1"/>
  <c r="M52" i="1"/>
  <c r="K52" i="1"/>
  <c r="I52" i="1"/>
  <c r="G52" i="1"/>
  <c r="P52" i="1"/>
  <c r="O53" i="1" l="1"/>
  <c r="M53" i="1"/>
  <c r="K53" i="1"/>
  <c r="I53" i="1"/>
  <c r="G53" i="1"/>
  <c r="P53" i="1"/>
  <c r="O54" i="1" l="1"/>
  <c r="M54" i="1"/>
  <c r="K54" i="1"/>
  <c r="I54" i="1"/>
  <c r="G54" i="1"/>
  <c r="P54" i="1"/>
  <c r="O55" i="1" l="1"/>
  <c r="M55" i="1"/>
  <c r="K55" i="1"/>
  <c r="I55" i="1"/>
  <c r="G55" i="1"/>
  <c r="P55" i="1"/>
  <c r="O56" i="1" l="1"/>
  <c r="M56" i="1"/>
  <c r="K56" i="1"/>
  <c r="I56" i="1"/>
  <c r="G56" i="1"/>
  <c r="P56" i="1"/>
  <c r="M57" i="1" l="1"/>
  <c r="K57" i="1"/>
  <c r="I57" i="1"/>
  <c r="O57" i="1"/>
  <c r="G57" i="1"/>
  <c r="P57" i="1"/>
  <c r="M59" i="1" l="1"/>
  <c r="K59" i="1"/>
  <c r="I59" i="1"/>
  <c r="O59" i="1"/>
  <c r="G59" i="1"/>
  <c r="P59" i="1"/>
  <c r="K60" i="1" l="1"/>
  <c r="I60" i="1"/>
  <c r="O60" i="1"/>
  <c r="M60" i="1"/>
  <c r="G60" i="1"/>
  <c r="P60" i="1"/>
  <c r="I61" i="1" l="1"/>
  <c r="O61" i="1"/>
  <c r="K61" i="1"/>
  <c r="M61" i="1"/>
  <c r="G61" i="1"/>
  <c r="P61" i="1"/>
  <c r="I62" i="1" l="1"/>
  <c r="O62" i="1"/>
  <c r="M62" i="1"/>
  <c r="K62" i="1"/>
  <c r="G62" i="1"/>
  <c r="P62" i="1"/>
  <c r="O63" i="1" l="1"/>
  <c r="M63" i="1"/>
  <c r="K63" i="1"/>
  <c r="I63" i="1"/>
  <c r="G63" i="1"/>
  <c r="P63" i="1"/>
  <c r="O64" i="1" l="1"/>
  <c r="M64" i="1"/>
  <c r="K64" i="1"/>
  <c r="I64" i="1"/>
  <c r="G64" i="1"/>
  <c r="P64" i="1"/>
  <c r="O65" i="1" l="1"/>
  <c r="M65" i="1"/>
  <c r="K65" i="1"/>
  <c r="I65" i="1"/>
  <c r="G65" i="1"/>
  <c r="P65" i="1"/>
  <c r="O66" i="1" l="1"/>
  <c r="M66" i="1"/>
  <c r="K66" i="1"/>
  <c r="I66" i="1"/>
  <c r="G66" i="1"/>
  <c r="P66" i="1"/>
  <c r="O67" i="1" l="1"/>
  <c r="M67" i="1"/>
  <c r="K67" i="1"/>
  <c r="I67" i="1"/>
  <c r="G67" i="1"/>
  <c r="P67" i="1"/>
  <c r="O68" i="1" l="1"/>
  <c r="M68" i="1"/>
  <c r="K68" i="1"/>
  <c r="I68" i="1"/>
  <c r="G68" i="1"/>
  <c r="P68" i="1"/>
  <c r="O69" i="1" l="1"/>
  <c r="M69" i="1"/>
  <c r="K69" i="1"/>
  <c r="I69" i="1"/>
  <c r="O70" i="1"/>
  <c r="M70" i="1"/>
  <c r="K70" i="1"/>
  <c r="I70" i="1"/>
  <c r="G70" i="1"/>
  <c r="P70" i="1"/>
  <c r="G69" i="1"/>
  <c r="P69" i="1"/>
  <c r="O71" i="1" l="1"/>
  <c r="M71" i="1"/>
  <c r="K71" i="1"/>
  <c r="I71" i="1"/>
  <c r="G71" i="1"/>
  <c r="P71" i="1"/>
  <c r="O72" i="1" l="1"/>
  <c r="M72" i="1"/>
  <c r="K72" i="1"/>
  <c r="I72" i="1"/>
  <c r="G72" i="1"/>
  <c r="P72" i="1"/>
  <c r="M73" i="1" l="1"/>
  <c r="K73" i="1"/>
  <c r="I73" i="1"/>
  <c r="O73" i="1"/>
  <c r="G73" i="1"/>
  <c r="P73" i="1"/>
  <c r="M74" i="1" l="1"/>
  <c r="K74" i="1"/>
  <c r="I74" i="1"/>
  <c r="O74" i="1"/>
  <c r="G74" i="1"/>
  <c r="P74" i="1"/>
  <c r="M75" i="1" l="1"/>
  <c r="K75" i="1"/>
  <c r="I75" i="1"/>
  <c r="O75" i="1"/>
  <c r="G75" i="1"/>
  <c r="P75" i="1"/>
  <c r="K76" i="1" l="1"/>
  <c r="I76" i="1"/>
  <c r="O76" i="1"/>
  <c r="M76" i="1"/>
  <c r="G76" i="1"/>
  <c r="P76" i="1"/>
  <c r="I78" i="1" l="1"/>
  <c r="O78" i="1"/>
  <c r="M78" i="1"/>
  <c r="K78" i="1"/>
  <c r="G78" i="1"/>
  <c r="P78" i="1"/>
  <c r="O79" i="1" l="1"/>
  <c r="I79" i="1"/>
  <c r="M79" i="1"/>
  <c r="K79" i="1"/>
  <c r="G79" i="1"/>
  <c r="P79" i="1"/>
  <c r="O81" i="1" l="1"/>
  <c r="M81" i="1"/>
  <c r="K81" i="1"/>
  <c r="I81" i="1"/>
  <c r="G81" i="1"/>
  <c r="P81" i="1"/>
  <c r="O82" i="1" l="1"/>
  <c r="M82" i="1"/>
  <c r="K82" i="1"/>
  <c r="I82" i="1"/>
  <c r="G82" i="1"/>
  <c r="P82" i="1"/>
  <c r="O83" i="1" l="1"/>
  <c r="M83" i="1"/>
  <c r="K83" i="1"/>
  <c r="I83" i="1"/>
  <c r="P83" i="1"/>
  <c r="G83" i="1"/>
  <c r="O84" i="1" l="1"/>
  <c r="M84" i="1"/>
  <c r="K84" i="1"/>
  <c r="I84" i="1"/>
  <c r="P84" i="1"/>
  <c r="G84" i="1"/>
  <c r="O85" i="1" l="1"/>
  <c r="M85" i="1"/>
  <c r="K85" i="1"/>
  <c r="I85" i="1"/>
  <c r="P85" i="1"/>
  <c r="G85" i="1"/>
  <c r="O86" i="1" l="1"/>
  <c r="M86" i="1"/>
  <c r="K86" i="1"/>
  <c r="I86" i="1"/>
  <c r="P86" i="1"/>
  <c r="G86" i="1"/>
  <c r="O87" i="1" l="1"/>
  <c r="M87" i="1"/>
  <c r="K87" i="1"/>
  <c r="I87" i="1"/>
  <c r="P87" i="1"/>
  <c r="G87" i="1"/>
  <c r="O88" i="1" l="1"/>
  <c r="M88" i="1"/>
  <c r="K88" i="1"/>
  <c r="I88" i="1"/>
  <c r="P88" i="1"/>
  <c r="G88" i="1"/>
  <c r="O89" i="1" l="1"/>
  <c r="M89" i="1"/>
  <c r="K89" i="1"/>
  <c r="I89" i="1"/>
  <c r="P89" i="1"/>
  <c r="G89" i="1"/>
  <c r="O91" i="1" l="1"/>
  <c r="M91" i="1"/>
  <c r="K91" i="1"/>
  <c r="I91" i="1"/>
  <c r="G91" i="1"/>
  <c r="P91" i="1"/>
  <c r="O92" i="1" l="1"/>
  <c r="M92" i="1"/>
  <c r="K92" i="1"/>
  <c r="I92" i="1"/>
  <c r="G92" i="1"/>
  <c r="P92" i="1"/>
  <c r="O93" i="1" l="1"/>
  <c r="M93" i="1"/>
  <c r="K93" i="1"/>
  <c r="I93" i="1"/>
  <c r="G93" i="1"/>
  <c r="P93" i="1"/>
  <c r="O94" i="1" l="1"/>
  <c r="M94" i="1"/>
  <c r="K94" i="1"/>
  <c r="I94" i="1"/>
  <c r="G94" i="1"/>
  <c r="P94" i="1"/>
  <c r="O95" i="1" l="1"/>
  <c r="M95" i="1"/>
  <c r="K95" i="1"/>
  <c r="I95" i="1"/>
  <c r="G95" i="1"/>
  <c r="P95" i="1"/>
  <c r="O96" i="1" l="1"/>
  <c r="M96" i="1"/>
  <c r="K96" i="1"/>
  <c r="I96" i="1"/>
  <c r="G96" i="1"/>
  <c r="P96" i="1"/>
  <c r="O97" i="1" l="1"/>
  <c r="O98" i="1" s="1"/>
  <c r="O181" i="1" s="1"/>
  <c r="M97" i="1"/>
  <c r="M98" i="1" s="1"/>
  <c r="M181" i="1" s="1"/>
  <c r="K97" i="1"/>
  <c r="K98" i="1" s="1"/>
  <c r="K181" i="1" s="1"/>
  <c r="I97" i="1"/>
  <c r="I98" i="1" s="1"/>
  <c r="I181" i="1" s="1"/>
  <c r="G97" i="1"/>
  <c r="G98" i="1" s="1"/>
  <c r="G181" i="1" s="1"/>
  <c r="G182" i="1" s="1"/>
  <c r="G183" i="1" s="1"/>
  <c r="P97" i="1"/>
  <c r="O182" i="1" l="1"/>
  <c r="O183" i="1" s="1"/>
  <c r="M182" i="1"/>
  <c r="M183" i="1" s="1"/>
  <c r="K182" i="1"/>
  <c r="K183" i="1" s="1"/>
  <c r="I182" i="1"/>
  <c r="I183" i="1" s="1"/>
  <c r="P181" i="1"/>
  <c r="P98" i="1"/>
  <c r="P182" i="1" l="1"/>
  <c r="P183" i="1" s="1"/>
</calcChain>
</file>

<file path=xl/sharedStrings.xml><?xml version="1.0" encoding="utf-8"?>
<sst xmlns="http://schemas.openxmlformats.org/spreadsheetml/2006/main" count="333" uniqueCount="172">
  <si>
    <t>ITEM</t>
  </si>
  <si>
    <t>QUANT.</t>
  </si>
  <si>
    <t>SERVIÇOS PRELIMINARES</t>
  </si>
  <si>
    <t>m</t>
  </si>
  <si>
    <t>un</t>
  </si>
  <si>
    <t>MICRODRENAGEM</t>
  </si>
  <si>
    <t>m³</t>
  </si>
  <si>
    <t>GUIAS E SARJETAS</t>
  </si>
  <si>
    <t>h</t>
  </si>
  <si>
    <t>kg</t>
  </si>
  <si>
    <t>SINALIZAÇÃO</t>
  </si>
  <si>
    <t>ADMINISTRAÇÃO LOCAL</t>
  </si>
  <si>
    <t>as built formato A1</t>
  </si>
  <si>
    <t>AS BUILT</t>
  </si>
  <si>
    <t>MICRODRENAGEM E MACRODRENAGEM</t>
  </si>
  <si>
    <t>MACRODRENAGEM</t>
  </si>
  <si>
    <t>DESCRIÇÃO DOS SERVIÇOS</t>
  </si>
  <si>
    <t>UNID.</t>
  </si>
  <si>
    <t>PREÇO UNITÁRIO</t>
  </si>
  <si>
    <t>PREÇO TOTAL</t>
  </si>
  <si>
    <t>PLANILHA ORÇAMENTÁRIA</t>
  </si>
  <si>
    <t>SUBTOTAL GERAL</t>
  </si>
  <si>
    <t>BDI</t>
  </si>
  <si>
    <t>TOTAL GERAL</t>
  </si>
  <si>
    <t>PAVIMENTAÇÃO VIÁRIA</t>
  </si>
  <si>
    <t>%</t>
  </si>
  <si>
    <t>PASSEIO E ACESSIBILIDADE</t>
  </si>
  <si>
    <t>ALA DE CONCRETO</t>
  </si>
  <si>
    <t>URBANIZAÇÃO DA PRAÇA</t>
  </si>
  <si>
    <t>JARDIM</t>
  </si>
  <si>
    <t>PISO INTERTRAVADO</t>
  </si>
  <si>
    <t/>
  </si>
  <si>
    <t>CANTEIRO DE OBRAS</t>
  </si>
  <si>
    <t>TOTAL DO ITEM</t>
  </si>
  <si>
    <t>CICLOVIA E CICLOFAIXA</t>
  </si>
  <si>
    <t>CICLOFAIXA</t>
  </si>
  <si>
    <t>LOCAL: VISTA LINDA</t>
  </si>
  <si>
    <t>MURETA</t>
  </si>
  <si>
    <t xml:space="preserve"> JOHN WOTHERS</t>
  </si>
  <si>
    <t>TOMÉ DE SOUZA - VL</t>
  </si>
  <si>
    <t>JOÃO RAMALHO</t>
  </si>
  <si>
    <t xml:space="preserve">QUANT. </t>
  </si>
  <si>
    <t>VALOR TOTAL</t>
  </si>
  <si>
    <t>DEMOLIÇÃO</t>
  </si>
  <si>
    <t>ARBORIZAÇÃO</t>
  </si>
  <si>
    <t>ILUMINAÇÃO PÚBLICA</t>
  </si>
  <si>
    <t>FUNDAÇÃO</t>
  </si>
  <si>
    <t>INSTALAÇÃO ELÉTRICA</t>
  </si>
  <si>
    <t>CHÁCARAS</t>
  </si>
  <si>
    <t>T. SOUZA - CENTRO</t>
  </si>
  <si>
    <t>OBJETO: URBANIZAÇÃO E INFRAESTRUTURA DAS RUAS DO CENTRO, CHÁCARAS E VISTA LINDA</t>
  </si>
  <si>
    <t>placa de identificação para obra</t>
  </si>
  <si>
    <t>m2</t>
  </si>
  <si>
    <t>locação de container tipo depósito - área mínima de 13,80 m²</t>
  </si>
  <si>
    <t>unmes</t>
  </si>
  <si>
    <t>locação de container tipo escritório com 1 vaso sanitário, 1 lavatório e 1 ponto para chuveiro - área mínima de 13,80 m²</t>
  </si>
  <si>
    <t>banheiro químico modelo standard, com manutenção conforme exigências da cetesb</t>
  </si>
  <si>
    <t>tapume com telha metálica. af_05/2018</t>
  </si>
  <si>
    <t>engenheiro civil de obra pleno</t>
  </si>
  <si>
    <t xml:space="preserve">h     </t>
  </si>
  <si>
    <t>encarregado geral de obras</t>
  </si>
  <si>
    <t>vigia noturno com encargos complementares</t>
  </si>
  <si>
    <t>locação de rede de canalização</t>
  </si>
  <si>
    <t>tela plastica laranja, tipo tapume para sinalizacao, malha retangular, rolo 1.20 x 50 m (l x c)</t>
  </si>
  <si>
    <t xml:space="preserve">m     </t>
  </si>
  <si>
    <t>locacao de grupo gerador *80 a 125* kva, motor diesel, rebocavel, acionamento manual</t>
  </si>
  <si>
    <t>taxa de mobilização e desmobilização de equipamentos para execução de rebaixamento de lençol freático</t>
  </si>
  <si>
    <t>tx</t>
  </si>
  <si>
    <t>locação de conjunto de bombeamento a vácuo para rebaixamento de lençol freático, com até 50 ponteiras e potência até 15 hp, mínimo 30 dias</t>
  </si>
  <si>
    <t>cjxdi</t>
  </si>
  <si>
    <t>ponteiras filtrantes, profundidade até 5 m</t>
  </si>
  <si>
    <t>escoramento de solo contínuo</t>
  </si>
  <si>
    <t>demarcação de área com disco de corte diamantado</t>
  </si>
  <si>
    <t>demolição (levantamento) mecanizada de pavimento asfáltico, inclusive carregamento, transporte até 1 quilômetro e descarregamento</t>
  </si>
  <si>
    <t>arrancamento e remoção de canalização, 30,0cm &lt; 0 &lt; ou = a 60cm</t>
  </si>
  <si>
    <t>arrancamento e remoção de canalização 0 &gt; 60cm</t>
  </si>
  <si>
    <t>demolição mecanizada de concreto armado, inclusive fragmentação, carregamento, transporte até 1 quilômetro e descarregamento</t>
  </si>
  <si>
    <t>m3</t>
  </si>
  <si>
    <t>transporte de solo de 1ª e 2ª categoria por caminhão até o 2° km</t>
  </si>
  <si>
    <t>escavação mecanizada de valas ou cavas com profundidade de até 2 m</t>
  </si>
  <si>
    <t>lastro de pedra britada</t>
  </si>
  <si>
    <t>tubo de concreto (pa-2), dn= 400mm</t>
  </si>
  <si>
    <t>tubo de concreto (pa-2), dn= 600mm</t>
  </si>
  <si>
    <t>tubo de concreto (pa-2), dn= 800mm</t>
  </si>
  <si>
    <t>tubo de concreto (pa-1), dn= 1200mm</t>
  </si>
  <si>
    <t>manta geotêxtil com resistência à tração longitudinal de 16kn/m e transversal de 14kn/m</t>
  </si>
  <si>
    <t>boca de lobo simples tipo pmsp com tampa de concreto</t>
  </si>
  <si>
    <t>boca de lobo dupla tipo pmsp com tampa de concreto</t>
  </si>
  <si>
    <t>grelha articulada em ferro fundido tipo boca de leão</t>
  </si>
  <si>
    <t>poço de visita de 1,60 x 1,60 x 1,60 m - tipo pmsp</t>
  </si>
  <si>
    <t>chaminé para poço de visita tipo pmsp em alvenaria, diâmetro interno 70 cm - pescoço</t>
  </si>
  <si>
    <t>tampão em ferro fundido, diâmetro de 600 mm, classe d 400 (ruptura&gt; 400 kn)</t>
  </si>
  <si>
    <t>levantamento ou rebaixamento de tampão de poço de visita</t>
  </si>
  <si>
    <t>reaterro compactado mecanizado de vala ou cava com compactador</t>
  </si>
  <si>
    <t>carregamento mecanizado de solo de 1ª e 2ª categoria</t>
  </si>
  <si>
    <t>lastro e/ou fundação em rachão mecanizado</t>
  </si>
  <si>
    <t>lastro de concreto impermeabilizado</t>
  </si>
  <si>
    <t>assentamento e fornecimento de aduela pré moldada 1,50 x1,50</t>
  </si>
  <si>
    <t>assentamento e fornecimento de aduela pré moldada 1,00 x1,00</t>
  </si>
  <si>
    <t>assentamento e fornecimento de aduela pré moldada 1,00 x1,50</t>
  </si>
  <si>
    <t>assentamento e fornecimento de aduela pré moldada 2,00 x3,00</t>
  </si>
  <si>
    <t>assentamento e fornecimento de aduela pré moldada 1,00 x2,00</t>
  </si>
  <si>
    <t>assentamento e fornecimento de canal pré moldada 1,50 x 1,50</t>
  </si>
  <si>
    <t>assentamento e fornecimento de canal pré moldada 2,00 x 1,50</t>
  </si>
  <si>
    <t>assentamento e fornecimento de aduela pré moldada 2,00 x 2,00</t>
  </si>
  <si>
    <t>boca de bscc 1,50 x 1,50 m - esconsidade 45° - areia e brita comerciais</t>
  </si>
  <si>
    <t>boca de bscc 2,00 x 2,00 m - esconsidade 45° - areia e brita comerciais</t>
  </si>
  <si>
    <t>escavação manual em solo de 1ª e 2ª categoria em vala ou cava até 1,5 m</t>
  </si>
  <si>
    <t>forma em madeira comum para fundação</t>
  </si>
  <si>
    <t>forma em madeira comum para estrutura</t>
  </si>
  <si>
    <t>concreto usinado, fck = 30 mpa</t>
  </si>
  <si>
    <t>lançamento e adensamento de concreto ou massa em fundação</t>
  </si>
  <si>
    <t>lançamento e adensamento de concreto ou massa em estrutura</t>
  </si>
  <si>
    <t>armadura em barra de aço ca-50 (a ou b) fyk = 500 mpa</t>
  </si>
  <si>
    <t>corrimão em tubo de aço inoxidável escovado, diâmetro de 1 1/2"</t>
  </si>
  <si>
    <t>retirada manual de guia pré-moldada, inclusive limpeza, carregamento, transporte até 1 quilômetro e descarregamento</t>
  </si>
  <si>
    <t>demolição mecanizada de sarjeta ou sarjetão, inclusive fragmentação, carregamento, transporte até 1 quilômetro e descarregamento</t>
  </si>
  <si>
    <t>regularização e compactação mecanizada de superfície, sem controle do proctor normal</t>
  </si>
  <si>
    <t>guia pré-moldada reta tipo pmsp 100 - fck 25 mpa</t>
  </si>
  <si>
    <t>sarjeta ou sarjetão moldado no local, tipo pmsp em concreto com fck 25 mpa</t>
  </si>
  <si>
    <t>fresagem de pavimento asfáltico com espessura até 5 cm, inclusive carregamento, transporte até 1 quilômetro e descarregamento</t>
  </si>
  <si>
    <t>retirada manual de paralelepípedo ou lajota de concreto, inclusive limpeza e empilhamento</t>
  </si>
  <si>
    <t>transporte de solo de 1ª e 2ª categoria por caminhão para distâncias superiores ao 3° km até o 5° km</t>
  </si>
  <si>
    <t>reassentamento de paralelepípedos, sem rejunte</t>
  </si>
  <si>
    <t>locação de vias, calçadas, tanques e lagoas</t>
  </si>
  <si>
    <t>abertura e preparo de caixa até 40 cm, compactação do subleito mínimo de 95% do pn e transporte até o raio de 1 km</t>
  </si>
  <si>
    <t>base de pedra nº 03</t>
  </si>
  <si>
    <t>base de bica corrida</t>
  </si>
  <si>
    <t xml:space="preserve">base betuminosa de materiais provenientes dos resíduos sólidos da construção civil (rcc) e/ou da fresagem de pavimentos asfálticos (rap) reciclado em usina móvel com até 3% de cap, fornecimento e aplicação, não inclui transporte até o local dos serviços, </t>
  </si>
  <si>
    <t>lastro de brita e pó de pedra</t>
  </si>
  <si>
    <t>imprimação betuminosa ligante</t>
  </si>
  <si>
    <t>imprimação betuminosa impermeabilizante</t>
  </si>
  <si>
    <t>camada de rolamento em concreto betuminoso usinado quente - cbuq</t>
  </si>
  <si>
    <t>sinalização horizontal com tinta vinílica ou acrílica</t>
  </si>
  <si>
    <t>sinalização horizontal em massa termoplástica à quente por aspersão, espessura de 1,5 mm, para faixas</t>
  </si>
  <si>
    <t>piso com requadro em concreto simples com controle de fck= 20 mpa</t>
  </si>
  <si>
    <t>piso em ladrilho hidráulico podotátil várias cores (25x25cm), assentado com argamassa mista</t>
  </si>
  <si>
    <t>limpeza e regularização de áreas para ajardinamento (jardins e canteiros)</t>
  </si>
  <si>
    <t>terra vegetal orgânica comum</t>
  </si>
  <si>
    <t>plantio de grama batatais em placas (jardins e canteiros)</t>
  </si>
  <si>
    <t>retirada de revestimento em pedra, granito ou mármore, em piso</t>
  </si>
  <si>
    <t>reassentamento de pedras poliédricas, rejuntamento com argamassa, com reaproveitamento das pedras poliédricas - incluso retirada e colocação do material. af_12/2020</t>
  </si>
  <si>
    <t>tachão tipo i bidirecional refletivo</t>
  </si>
  <si>
    <t>pavimentação em lajota de concreto 35 mpa, espessura 6 cm, cor natural, tipos: raquete, retangular, sextavado e 16 faces, com rejunte em areia</t>
  </si>
  <si>
    <t>lastro de areia</t>
  </si>
  <si>
    <t>concreto preparado no local, fck = 20 mpa</t>
  </si>
  <si>
    <t>remoção de entulho separado de obra com caçamba metálica - terra, alvenaria, concreto, argamassa, madeira, papel, plástico ou metal</t>
  </si>
  <si>
    <t>poste de concreto circular, 200 kg, h = 9,00 m</t>
  </si>
  <si>
    <t>braço em tubo de ferro galvanizado de 1" x 1,00 m para fixação de uma luminária</t>
  </si>
  <si>
    <t>luminária led retangular para poste, fluxo luminoso de 6250 a 6674 lm, eficiência mínima 113 lm/w - potência 40 w/59 w</t>
  </si>
  <si>
    <t>caixa de passagem em alumínio fundido à prova de tempo, 300 x 300 mm</t>
  </si>
  <si>
    <t>haste de aterramento de 3/4'' x 3 m</t>
  </si>
  <si>
    <t>eletroduto de pvc rígido roscável de 1´ - com acessórios</t>
  </si>
  <si>
    <t>cabo de cobre de 6 mm², isolamento 0,6/1 kv - isolação em pvc 70°c</t>
  </si>
  <si>
    <t>concreto não estrutural executado no local, mínimo 150 kg cimento / m³</t>
  </si>
  <si>
    <t>CRONOGRAMA FÍSICO / FINANCEIRO</t>
  </si>
  <si>
    <t>MÊS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</si>
  <si>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</si>
  <si>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</si>
  <si>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</si>
  <si>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</si>
  <si>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</si>
  <si>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</si>
  <si>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</si>
  <si>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</si>
  <si>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</si>
  <si>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</si>
  <si>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</si>
  <si>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</si>
  <si>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</si>
  <si>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SERVIÇOS</t>
  </si>
  <si>
    <t>1                     30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</si>
</sst>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Cr$&quot;* #,##0.00_);_(&quot;Cr$&quot;* \(#,##0.00\);_(&quot;Cr$&quot;* &quot;-&quot;??_);_(@_)"/>
    <numFmt numFmtId="166" formatCode="0\.00"/>
    <numFmt numFmtId="167" formatCode="&quot;R$ &quot;#,##0.00"/>
  </numFmts>
  <fonts count="2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sz val="14"/>
      <name val="Verdana"/>
      <family val="2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Verdana"/>
      <family val="2"/>
    </font>
    <font>
      <sz val="11"/>
      <color rgb="FFFF0000"/>
      <name val="Verdana"/>
      <family val="2"/>
    </font>
    <font>
      <b/>
      <sz val="16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5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56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6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6"/>
      </top>
      <bottom style="medium">
        <color indexed="64"/>
      </bottom>
      <diagonal/>
    </border>
    <border>
      <left/>
      <right style="medium">
        <color indexed="64"/>
      </right>
      <top style="thin">
        <color indexed="56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56"/>
      </bottom>
      <diagonal/>
    </border>
    <border>
      <left style="medium">
        <color indexed="64"/>
      </left>
      <right style="medium">
        <color indexed="64"/>
      </right>
      <top style="thin">
        <color indexed="56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56"/>
      </bottom>
      <diagonal/>
    </border>
    <border>
      <left style="medium">
        <color indexed="64"/>
      </left>
      <right/>
      <top style="thin">
        <color indexed="56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56"/>
      </top>
      <bottom/>
      <diagonal/>
    </border>
    <border>
      <left style="thin">
        <color indexed="64"/>
      </left>
      <right style="medium">
        <color indexed="64"/>
      </right>
      <top style="thin">
        <color indexed="56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2" fillId="0" borderId="0" applyProtection="0"/>
    <xf numFmtId="0" fontId="12" fillId="0" borderId="0"/>
    <xf numFmtId="0" fontId="12" fillId="0" borderId="0"/>
    <xf numFmtId="0" fontId="1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9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10" fillId="0" borderId="3" xfId="1" applyNumberFormat="1" applyFont="1" applyFill="1" applyBorder="1" applyAlignment="1">
      <alignment wrapText="1"/>
    </xf>
    <xf numFmtId="4" fontId="10" fillId="0" borderId="3" xfId="0" applyNumberFormat="1" applyFont="1" applyFill="1" applyBorder="1" applyAlignment="1">
      <alignment wrapText="1"/>
    </xf>
    <xf numFmtId="164" fontId="10" fillId="0" borderId="4" xfId="0" applyNumberFormat="1" applyFont="1" applyFill="1" applyBorder="1" applyAlignment="1">
      <alignment horizontal="center" wrapText="1"/>
    </xf>
    <xf numFmtId="10" fontId="10" fillId="0" borderId="0" xfId="0" applyNumberFormat="1" applyFont="1" applyBorder="1" applyAlignment="1">
      <alignment horizontal="left" vertical="center"/>
    </xf>
    <xf numFmtId="164" fontId="10" fillId="0" borderId="4" xfId="0" applyNumberFormat="1" applyFont="1" applyFill="1" applyBorder="1" applyAlignment="1">
      <alignment wrapText="1"/>
    </xf>
    <xf numFmtId="164" fontId="5" fillId="0" borderId="4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right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13" fillId="0" borderId="0" xfId="0" applyFont="1"/>
    <xf numFmtId="4" fontId="10" fillId="0" borderId="4" xfId="0" applyNumberFormat="1" applyFont="1" applyFill="1" applyBorder="1" applyAlignment="1">
      <alignment wrapText="1"/>
    </xf>
    <xf numFmtId="0" fontId="4" fillId="0" borderId="0" xfId="0" applyFont="1" applyFill="1"/>
    <xf numFmtId="166" fontId="10" fillId="0" borderId="2" xfId="0" applyNumberFormat="1" applyFont="1" applyFill="1" applyBorder="1" applyAlignment="1">
      <alignment horizontal="center" wrapText="1"/>
    </xf>
    <xf numFmtId="166" fontId="5" fillId="3" borderId="2" xfId="0" applyNumberFormat="1" applyFont="1" applyFill="1" applyBorder="1" applyAlignment="1">
      <alignment horizontal="center" wrapText="1"/>
    </xf>
    <xf numFmtId="164" fontId="5" fillId="3" borderId="8" xfId="0" applyNumberFormat="1" applyFont="1" applyFill="1" applyBorder="1" applyAlignment="1">
      <alignment wrapText="1"/>
    </xf>
    <xf numFmtId="164" fontId="10" fillId="3" borderId="8" xfId="0" applyNumberFormat="1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wrapText="1"/>
    </xf>
    <xf numFmtId="4" fontId="10" fillId="3" borderId="9" xfId="0" applyNumberFormat="1" applyFont="1" applyFill="1" applyBorder="1" applyAlignment="1">
      <alignment wrapText="1"/>
    </xf>
    <xf numFmtId="4" fontId="10" fillId="3" borderId="9" xfId="1" applyNumberFormat="1" applyFont="1" applyFill="1" applyBorder="1" applyAlignment="1">
      <alignment wrapText="1"/>
    </xf>
    <xf numFmtId="164" fontId="5" fillId="3" borderId="7" xfId="0" applyNumberFormat="1" applyFont="1" applyFill="1" applyBorder="1" applyAlignment="1">
      <alignment wrapText="1"/>
    </xf>
    <xf numFmtId="164" fontId="10" fillId="3" borderId="7" xfId="0" applyNumberFormat="1" applyFont="1" applyFill="1" applyBorder="1" applyAlignment="1">
      <alignment horizontal="center" wrapText="1"/>
    </xf>
    <xf numFmtId="4" fontId="5" fillId="3" borderId="7" xfId="0" applyNumberFormat="1" applyFont="1" applyFill="1" applyBorder="1" applyAlignment="1">
      <alignment wrapText="1"/>
    </xf>
    <xf numFmtId="4" fontId="10" fillId="3" borderId="6" xfId="0" applyNumberFormat="1" applyFont="1" applyFill="1" applyBorder="1" applyAlignment="1">
      <alignment wrapText="1"/>
    </xf>
    <xf numFmtId="4" fontId="10" fillId="3" borderId="6" xfId="1" applyNumberFormat="1" applyFont="1" applyFill="1" applyBorder="1" applyAlignment="1">
      <alignment wrapText="1"/>
    </xf>
    <xf numFmtId="164" fontId="5" fillId="3" borderId="4" xfId="0" applyNumberFormat="1" applyFont="1" applyFill="1" applyBorder="1" applyAlignment="1">
      <alignment wrapText="1"/>
    </xf>
    <xf numFmtId="164" fontId="10" fillId="3" borderId="4" xfId="0" applyNumberFormat="1" applyFont="1" applyFill="1" applyBorder="1" applyAlignment="1">
      <alignment horizontal="center" wrapText="1"/>
    </xf>
    <xf numFmtId="4" fontId="10" fillId="3" borderId="4" xfId="0" applyNumberFormat="1" applyFont="1" applyFill="1" applyBorder="1" applyAlignment="1"/>
    <xf numFmtId="4" fontId="10" fillId="3" borderId="3" xfId="0" applyNumberFormat="1" applyFont="1" applyFill="1" applyBorder="1" applyAlignment="1">
      <alignment wrapText="1"/>
    </xf>
    <xf numFmtId="4" fontId="10" fillId="3" borderId="3" xfId="1" applyNumberFormat="1" applyFont="1" applyFill="1" applyBorder="1" applyAlignment="1"/>
    <xf numFmtId="4" fontId="10" fillId="3" borderId="4" xfId="0" applyNumberFormat="1" applyFont="1" applyFill="1" applyBorder="1" applyAlignment="1">
      <alignment wrapText="1"/>
    </xf>
    <xf numFmtId="164" fontId="5" fillId="3" borderId="4" xfId="0" applyNumberFormat="1" applyFont="1" applyFill="1" applyBorder="1" applyAlignment="1">
      <alignment horizontal="right" wrapText="1"/>
    </xf>
    <xf numFmtId="4" fontId="5" fillId="3" borderId="3" xfId="1" applyNumberFormat="1" applyFont="1" applyFill="1" applyBorder="1" applyAlignment="1">
      <alignment wrapText="1"/>
    </xf>
    <xf numFmtId="4" fontId="5" fillId="3" borderId="3" xfId="12" applyNumberFormat="1" applyFont="1" applyFill="1" applyBorder="1" applyAlignment="1">
      <alignment wrapText="1"/>
    </xf>
    <xf numFmtId="166" fontId="10" fillId="0" borderId="4" xfId="0" applyNumberFormat="1" applyFont="1" applyFill="1" applyBorder="1" applyAlignment="1">
      <alignment horizontal="center" wrapText="1"/>
    </xf>
    <xf numFmtId="164" fontId="5" fillId="0" borderId="4" xfId="0" applyNumberFormat="1" applyFont="1" applyFill="1" applyBorder="1" applyAlignment="1">
      <alignment horizontal="right" wrapText="1"/>
    </xf>
    <xf numFmtId="4" fontId="5" fillId="0" borderId="3" xfId="1" applyNumberFormat="1" applyFont="1" applyFill="1" applyBorder="1" applyAlignment="1">
      <alignment wrapText="1"/>
    </xf>
    <xf numFmtId="10" fontId="10" fillId="3" borderId="4" xfId="0" applyNumberFormat="1" applyFont="1" applyFill="1" applyBorder="1" applyAlignment="1">
      <alignment horizontal="center" wrapText="1"/>
    </xf>
    <xf numFmtId="10" fontId="5" fillId="3" borderId="4" xfId="12" applyNumberFormat="1" applyFont="1" applyFill="1" applyBorder="1" applyAlignment="1">
      <alignment wrapText="1"/>
    </xf>
    <xf numFmtId="0" fontId="8" fillId="0" borderId="1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164" fontId="5" fillId="3" borderId="13" xfId="0" applyNumberFormat="1" applyFont="1" applyFill="1" applyBorder="1" applyAlignment="1">
      <alignment horizontal="right" wrapText="1"/>
    </xf>
    <xf numFmtId="164" fontId="10" fillId="3" borderId="13" xfId="0" applyNumberFormat="1" applyFont="1" applyFill="1" applyBorder="1" applyAlignment="1">
      <alignment horizontal="center" wrapText="1"/>
    </xf>
    <xf numFmtId="4" fontId="10" fillId="3" borderId="13" xfId="0" applyNumberFormat="1" applyFont="1" applyFill="1" applyBorder="1" applyAlignment="1">
      <alignment wrapText="1"/>
    </xf>
    <xf numFmtId="4" fontId="10" fillId="3" borderId="14" xfId="0" applyNumberFormat="1" applyFont="1" applyFill="1" applyBorder="1" applyAlignment="1">
      <alignment wrapText="1"/>
    </xf>
    <xf numFmtId="4" fontId="5" fillId="3" borderId="14" xfId="1" applyNumberFormat="1" applyFont="1" applyFill="1" applyBorder="1" applyAlignment="1">
      <alignment wrapText="1"/>
    </xf>
    <xf numFmtId="4" fontId="10" fillId="0" borderId="3" xfId="0" applyNumberFormat="1" applyFont="1" applyFill="1" applyBorder="1" applyAlignment="1">
      <alignment horizontal="right" wrapText="1"/>
    </xf>
    <xf numFmtId="166" fontId="10" fillId="3" borderId="17" xfId="0" applyNumberFormat="1" applyFont="1" applyFill="1" applyBorder="1" applyAlignment="1">
      <alignment horizontal="center" wrapText="1"/>
    </xf>
    <xf numFmtId="166" fontId="10" fillId="3" borderId="18" xfId="0" applyNumberFormat="1" applyFont="1" applyFill="1" applyBorder="1" applyAlignment="1">
      <alignment horizontal="center" wrapText="1"/>
    </xf>
    <xf numFmtId="0" fontId="10" fillId="0" borderId="4" xfId="0" applyNumberFormat="1" applyFont="1" applyFill="1" applyBorder="1" applyAlignment="1">
      <alignment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4" fontId="5" fillId="3" borderId="29" xfId="0" applyNumberFormat="1" applyFont="1" applyFill="1" applyBorder="1" applyAlignment="1">
      <alignment wrapText="1"/>
    </xf>
    <xf numFmtId="4" fontId="5" fillId="3" borderId="30" xfId="0" applyNumberFormat="1" applyFont="1" applyFill="1" applyBorder="1" applyAlignment="1">
      <alignment wrapText="1"/>
    </xf>
    <xf numFmtId="4" fontId="10" fillId="0" borderId="15" xfId="0" applyNumberFormat="1" applyFont="1" applyFill="1" applyBorder="1" applyAlignment="1">
      <alignment wrapText="1"/>
    </xf>
    <xf numFmtId="4" fontId="10" fillId="0" borderId="26" xfId="0" applyNumberFormat="1" applyFont="1" applyFill="1" applyBorder="1" applyAlignment="1">
      <alignment wrapText="1"/>
    </xf>
    <xf numFmtId="4" fontId="10" fillId="3" borderId="15" xfId="0" applyNumberFormat="1" applyFont="1" applyFill="1" applyBorder="1" applyAlignment="1">
      <alignment wrapText="1"/>
    </xf>
    <xf numFmtId="4" fontId="5" fillId="3" borderId="16" xfId="0" applyNumberFormat="1" applyFont="1" applyFill="1" applyBorder="1" applyAlignment="1">
      <alignment wrapText="1"/>
    </xf>
    <xf numFmtId="4" fontId="5" fillId="3" borderId="25" xfId="0" applyNumberFormat="1" applyFont="1" applyFill="1" applyBorder="1" applyAlignment="1">
      <alignment wrapText="1"/>
    </xf>
    <xf numFmtId="4" fontId="10" fillId="3" borderId="15" xfId="0" applyNumberFormat="1" applyFont="1" applyFill="1" applyBorder="1" applyAlignment="1"/>
    <xf numFmtId="4" fontId="10" fillId="3" borderId="26" xfId="0" applyNumberFormat="1" applyFont="1" applyFill="1" applyBorder="1" applyAlignment="1"/>
    <xf numFmtId="4" fontId="10" fillId="0" borderId="15" xfId="0" applyNumberFormat="1" applyFont="1" applyFill="1" applyBorder="1" applyAlignment="1"/>
    <xf numFmtId="4" fontId="10" fillId="0" borderId="26" xfId="0" applyNumberFormat="1" applyFont="1" applyFill="1" applyBorder="1" applyAlignment="1"/>
    <xf numFmtId="4" fontId="14" fillId="0" borderId="15" xfId="0" applyNumberFormat="1" applyFont="1" applyFill="1" applyBorder="1" applyAlignment="1"/>
    <xf numFmtId="4" fontId="14" fillId="0" borderId="26" xfId="0" applyNumberFormat="1" applyFont="1" applyFill="1" applyBorder="1" applyAlignment="1"/>
    <xf numFmtId="4" fontId="10" fillId="3" borderId="15" xfId="1" applyNumberFormat="1" applyFont="1" applyFill="1" applyBorder="1" applyAlignment="1"/>
    <xf numFmtId="4" fontId="10" fillId="0" borderId="15" xfId="1" applyNumberFormat="1" applyFont="1" applyFill="1" applyBorder="1" applyAlignment="1">
      <alignment wrapText="1"/>
    </xf>
    <xf numFmtId="4" fontId="5" fillId="3" borderId="15" xfId="1" applyNumberFormat="1" applyFont="1" applyFill="1" applyBorder="1" applyAlignment="1">
      <alignment wrapText="1"/>
    </xf>
    <xf numFmtId="10" fontId="5" fillId="3" borderId="15" xfId="12" applyNumberFormat="1" applyFont="1" applyFill="1" applyBorder="1" applyAlignment="1">
      <alignment wrapText="1"/>
    </xf>
    <xf numFmtId="4" fontId="10" fillId="3" borderId="31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6" fontId="10" fillId="0" borderId="2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4" fontId="10" fillId="0" borderId="3" xfId="1" applyNumberFormat="1" applyFont="1" applyFill="1" applyBorder="1" applyAlignment="1">
      <alignment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166" fontId="1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66" fontId="10" fillId="3" borderId="17" xfId="0" applyNumberFormat="1" applyFont="1" applyFill="1" applyBorder="1" applyAlignment="1">
      <alignment horizontal="center" vertical="center" wrapText="1"/>
    </xf>
    <xf numFmtId="166" fontId="10" fillId="0" borderId="4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vertical="center"/>
    </xf>
    <xf numFmtId="4" fontId="10" fillId="3" borderId="3" xfId="0" applyNumberFormat="1" applyFont="1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vertical="center"/>
    </xf>
    <xf numFmtId="164" fontId="14" fillId="0" borderId="4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vertical="center"/>
    </xf>
    <xf numFmtId="4" fontId="14" fillId="0" borderId="3" xfId="0" applyNumberFormat="1" applyFont="1" applyFill="1" applyBorder="1" applyAlignment="1">
      <alignment vertical="center" wrapText="1"/>
    </xf>
    <xf numFmtId="4" fontId="10" fillId="3" borderId="4" xfId="0" applyNumberFormat="1" applyFont="1" applyFill="1" applyBorder="1" applyAlignment="1">
      <alignment vertical="center" wrapText="1"/>
    </xf>
    <xf numFmtId="4" fontId="10" fillId="3" borderId="3" xfId="1" applyNumberFormat="1" applyFont="1" applyFill="1" applyBorder="1" applyAlignment="1">
      <alignment vertical="center"/>
    </xf>
    <xf numFmtId="4" fontId="10" fillId="0" borderId="3" xfId="1" applyNumberFormat="1" applyFont="1" applyFill="1" applyBorder="1" applyAlignment="1">
      <alignment vertical="center"/>
    </xf>
    <xf numFmtId="4" fontId="14" fillId="0" borderId="3" xfId="1" applyNumberFormat="1" applyFont="1" applyFill="1" applyBorder="1" applyAlignment="1">
      <alignment vertical="center" wrapText="1"/>
    </xf>
    <xf numFmtId="4" fontId="5" fillId="3" borderId="3" xfId="1" applyNumberFormat="1" applyFont="1" applyFill="1" applyBorder="1" applyAlignment="1">
      <alignment vertical="center" wrapText="1"/>
    </xf>
    <xf numFmtId="4" fontId="5" fillId="0" borderId="3" xfId="1" applyNumberFormat="1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7" fontId="5" fillId="2" borderId="21" xfId="0" applyNumberFormat="1" applyFont="1" applyFill="1" applyBorder="1" applyAlignment="1">
      <alignment horizontal="center" vertical="center" wrapText="1"/>
    </xf>
    <xf numFmtId="17" fontId="5" fillId="2" borderId="22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/>
    </xf>
    <xf numFmtId="0" fontId="16" fillId="4" borderId="33" xfId="0" applyFont="1" applyFill="1" applyBorder="1" applyAlignment="1">
      <alignment horizontal="center"/>
    </xf>
    <xf numFmtId="4" fontId="16" fillId="4" borderId="33" xfId="0" applyNumberFormat="1" applyFont="1" applyFill="1" applyBorder="1"/>
    <xf numFmtId="0" fontId="0" fillId="4" borderId="33" xfId="0" applyFill="1" applyBorder="1"/>
    <xf numFmtId="0" fontId="0" fillId="4" borderId="34" xfId="0" applyFill="1" applyBorder="1"/>
    <xf numFmtId="0" fontId="16" fillId="4" borderId="35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4" fontId="17" fillId="4" borderId="0" xfId="0" applyNumberFormat="1" applyFont="1" applyFill="1" applyBorder="1"/>
    <xf numFmtId="0" fontId="0" fillId="0" borderId="0" xfId="0" applyAlignment="1">
      <alignment horizontal="center"/>
    </xf>
    <xf numFmtId="0" fontId="0" fillId="4" borderId="0" xfId="0" applyFill="1" applyBorder="1"/>
    <xf numFmtId="0" fontId="0" fillId="4" borderId="36" xfId="0" applyFill="1" applyBorder="1"/>
    <xf numFmtId="4" fontId="16" fillId="4" borderId="0" xfId="0" applyNumberFormat="1" applyFont="1" applyFill="1" applyBorder="1"/>
    <xf numFmtId="4" fontId="18" fillId="4" borderId="0" xfId="0" applyNumberFormat="1" applyFont="1" applyFill="1" applyBorder="1" applyAlignment="1">
      <alignment horizontal="left"/>
    </xf>
    <xf numFmtId="4" fontId="18" fillId="4" borderId="36" xfId="0" applyNumberFormat="1" applyFont="1" applyFill="1" applyBorder="1" applyAlignment="1">
      <alignment horizontal="left"/>
    </xf>
    <xf numFmtId="0" fontId="18" fillId="0" borderId="0" xfId="3" applyFont="1" applyFill="1" applyBorder="1" applyAlignment="1">
      <alignment horizontal="left" vertical="center" wrapText="1"/>
    </xf>
    <xf numFmtId="0" fontId="18" fillId="0" borderId="36" xfId="3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center"/>
    </xf>
    <xf numFmtId="0" fontId="16" fillId="4" borderId="38" xfId="0" applyFont="1" applyFill="1" applyBorder="1" applyAlignment="1">
      <alignment horizontal="center"/>
    </xf>
    <xf numFmtId="0" fontId="16" fillId="4" borderId="38" xfId="0" applyFont="1" applyFill="1" applyBorder="1" applyAlignment="1"/>
    <xf numFmtId="0" fontId="0" fillId="4" borderId="38" xfId="0" applyFill="1" applyBorder="1"/>
    <xf numFmtId="0" fontId="0" fillId="4" borderId="39" xfId="0" applyFill="1" applyBorder="1"/>
    <xf numFmtId="0" fontId="19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1" fillId="3" borderId="32" xfId="0" applyFont="1" applyFill="1" applyBorder="1" applyAlignment="1">
      <alignment vertical="top"/>
    </xf>
    <xf numFmtId="0" fontId="1" fillId="3" borderId="34" xfId="0" applyFont="1" applyFill="1" applyBorder="1" applyAlignment="1">
      <alignment horizontal="right" vertical="center"/>
    </xf>
    <xf numFmtId="0" fontId="1" fillId="3" borderId="32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9" xfId="0" applyFont="1" applyFill="1" applyBorder="1" applyAlignment="1">
      <alignment vertical="top"/>
    </xf>
    <xf numFmtId="0" fontId="1" fillId="3" borderId="37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1" fillId="3" borderId="37" xfId="0" applyFont="1" applyFill="1" applyBorder="1" applyAlignment="1">
      <alignment horizontal="right" vertical="center"/>
    </xf>
    <xf numFmtId="0" fontId="0" fillId="3" borderId="39" xfId="0" applyFill="1" applyBorder="1" applyAlignment="1">
      <alignment horizontal="right" vertical="center"/>
    </xf>
    <xf numFmtId="0" fontId="16" fillId="3" borderId="44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164" fontId="21" fillId="3" borderId="34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167" fontId="1" fillId="0" borderId="43" xfId="0" applyNumberFormat="1" applyFont="1" applyBorder="1" applyAlignment="1">
      <alignment horizontal="center" vertical="center"/>
    </xf>
    <xf numFmtId="0" fontId="21" fillId="3" borderId="35" xfId="0" applyFont="1" applyFill="1" applyBorder="1" applyAlignment="1">
      <alignment horizontal="center" vertical="center"/>
    </xf>
    <xf numFmtId="164" fontId="21" fillId="3" borderId="36" xfId="0" applyNumberFormat="1" applyFont="1" applyFill="1" applyBorder="1" applyAlignment="1">
      <alignment horizontal="center" vertical="center" wrapText="1"/>
    </xf>
    <xf numFmtId="10" fontId="1" fillId="3" borderId="35" xfId="0" applyNumberFormat="1" applyFont="1" applyFill="1" applyBorder="1" applyAlignment="1">
      <alignment horizontal="center"/>
    </xf>
    <xf numFmtId="10" fontId="1" fillId="3" borderId="36" xfId="0" applyNumberFormat="1" applyFont="1" applyFill="1" applyBorder="1" applyAlignment="1">
      <alignment horizontal="center"/>
    </xf>
    <xf numFmtId="167" fontId="1" fillId="0" borderId="45" xfId="0" applyNumberFormat="1" applyFont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/>
    </xf>
    <xf numFmtId="164" fontId="21" fillId="3" borderId="39" xfId="0" applyNumberFormat="1" applyFont="1" applyFill="1" applyBorder="1" applyAlignment="1">
      <alignment horizontal="center" vertical="center" wrapText="1"/>
    </xf>
    <xf numFmtId="167" fontId="1" fillId="0" borderId="37" xfId="0" applyNumberFormat="1" applyFont="1" applyBorder="1" applyAlignment="1">
      <alignment horizontal="center"/>
    </xf>
    <xf numFmtId="167" fontId="1" fillId="0" borderId="39" xfId="0" applyNumberFormat="1" applyFont="1" applyBorder="1" applyAlignment="1">
      <alignment horizontal="center"/>
    </xf>
    <xf numFmtId="167" fontId="1" fillId="0" borderId="4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32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10" fontId="1" fillId="0" borderId="35" xfId="0" applyNumberFormat="1" applyFont="1" applyFill="1" applyBorder="1" applyAlignment="1">
      <alignment horizontal="center"/>
    </xf>
    <xf numFmtId="10" fontId="1" fillId="0" borderId="36" xfId="0" applyNumberFormat="1" applyFont="1" applyFill="1" applyBorder="1" applyAlignment="1">
      <alignment horizontal="center"/>
    </xf>
    <xf numFmtId="167" fontId="1" fillId="0" borderId="37" xfId="0" applyNumberFormat="1" applyFont="1" applyFill="1" applyBorder="1" applyAlignment="1">
      <alignment horizontal="center"/>
    </xf>
    <xf numFmtId="167" fontId="1" fillId="0" borderId="39" xfId="0" applyNumberFormat="1" applyFont="1" applyFill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67" fontId="1" fillId="0" borderId="41" xfId="0" applyNumberFormat="1" applyFont="1" applyBorder="1" applyAlignment="1">
      <alignment horizontal="center"/>
    </xf>
    <xf numFmtId="167" fontId="1" fillId="0" borderId="42" xfId="0" applyNumberFormat="1" applyFont="1" applyBorder="1" applyAlignment="1">
      <alignment horizontal="right"/>
    </xf>
    <xf numFmtId="0" fontId="16" fillId="3" borderId="40" xfId="0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horizontal="center" vertical="center"/>
    </xf>
    <xf numFmtId="167" fontId="1" fillId="0" borderId="40" xfId="0" applyNumberFormat="1" applyFont="1" applyBorder="1" applyAlignment="1">
      <alignment horizontal="center" vertical="center"/>
    </xf>
    <xf numFmtId="167" fontId="1" fillId="0" borderId="42" xfId="0" applyNumberFormat="1" applyFont="1" applyBorder="1" applyAlignment="1">
      <alignment horizontal="center" vertical="center"/>
    </xf>
    <xf numFmtId="167" fontId="22" fillId="0" borderId="46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22">
    <cellStyle name="Moeda" xfId="1" builtinId="4"/>
    <cellStyle name="Moeda 2" xfId="2"/>
    <cellStyle name="Normal" xfId="0" builtinId="0"/>
    <cellStyle name="Normal 11" xfId="3"/>
    <cellStyle name="Normal 13" xfId="4"/>
    <cellStyle name="Normal 2" xfId="5"/>
    <cellStyle name="Normal 2 2" xfId="6"/>
    <cellStyle name="Normal 2 2 2" xfId="7"/>
    <cellStyle name="Normal 2 3" xfId="8"/>
    <cellStyle name="Normal 2 5" xfId="9"/>
    <cellStyle name="Normal 3" xfId="10"/>
    <cellStyle name="Normal 4" xfId="11"/>
    <cellStyle name="Porcentagem" xfId="12" builtinId="5"/>
    <cellStyle name="Separador de milhares 10" xfId="13"/>
    <cellStyle name="Separador de milhares 11" xfId="14"/>
    <cellStyle name="Separador de milhares 2" xfId="15"/>
    <cellStyle name="Separador de milhares 3" xfId="16"/>
    <cellStyle name="Vírgula 2" xfId="17"/>
    <cellStyle name="Vírgula 2 2" xfId="18"/>
    <cellStyle name="Vírgula 2 7" xfId="19"/>
    <cellStyle name="Vírgula 3" xfId="20"/>
    <cellStyle name="Vírgula 4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\Habitacao\frota\PLANILHA%20M&#218;LTIPLA%20V3.0.5_INFRA_INDAIA_REV%2004_ETAPA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\Habitacao\Users\jussara_5901\Downloads\PLANILHA%20EMPRESA%20READEQUAD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\Habitacao\Users\gustavo_5988\Desktop\PLANILHA%20PADR&#195;O%20DE%20DRENAGEM%20E%20PAVIMENTA&#199;&#195;O%20-%20CPOS\TABELAS%20OR&#199;AMENT&#193;RIAS\SINAPI%2009-2019\Refer&#234;ncia%2009-20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\Habitacao\BERTIOGA\Nova%20pasta\GIGOV%20ST\REPROGRAMA&#199;&#195;O%20INDAIA\REPROGRAMA&#199;&#195;O_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RONOGRAMA%20SEM%20CUS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  <sheetName val="MEMORIA DE CALCULO"/>
    </sheetNames>
    <sheetDataSet>
      <sheetData sheetId="0" refreshError="1"/>
      <sheetData sheetId="1" refreshError="1">
        <row r="6">
          <cell r="F6" t="str">
            <v>BERTIOGA/SP</v>
          </cell>
        </row>
        <row r="16">
          <cell r="F16" t="str">
            <v>PAVIMENTACAO DE VIAS LOCALIZADAS DENTRO DO PERIMETRO URBANO DO MUNICIPIO DE BERTIOGA</v>
          </cell>
        </row>
        <row r="17">
          <cell r="F17" t="str">
            <v>INFRAESTRUTURA URBANA BAIRRO INDAIÁ</v>
          </cell>
        </row>
        <row r="18">
          <cell r="F18" t="str">
            <v>DESONERADO</v>
          </cell>
        </row>
      </sheetData>
      <sheetData sheetId="2" refreshError="1"/>
      <sheetData sheetId="3" refreshError="1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</sheetNames>
    <sheetDataSet>
      <sheetData sheetId="0">
        <row r="37">
          <cell r="T37" t="str">
            <v>BDI 1</v>
          </cell>
          <cell r="U37" t="str">
            <v>BDI 2</v>
          </cell>
          <cell r="V37" t="str">
            <v>BDI 3</v>
          </cell>
          <cell r="W37" t="str">
            <v>BDI 4</v>
          </cell>
          <cell r="X37" t="str">
            <v>BDI 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torial"/>
      <sheetName val="Banco"/>
      <sheetName val="Composições"/>
      <sheetName val="Cotações"/>
      <sheetName val="Relatórios"/>
      <sheetName val="Busca"/>
    </sheetNames>
    <sheetDataSet>
      <sheetData sheetId="0" refreshError="1"/>
      <sheetData sheetId="1"/>
      <sheetData sheetId="2" refreshError="1"/>
      <sheetData sheetId="3">
        <row r="22">
          <cell r="B22" t="str">
            <v>ÍNDICE</v>
          </cell>
        </row>
        <row r="25">
          <cell r="B25" t="str">
            <v>EMPRESAS</v>
          </cell>
        </row>
      </sheetData>
      <sheetData sheetId="4">
        <row r="1">
          <cell r="A1" t="str">
            <v>DADOS DOS RELATÓRIOS IMPORTADOS</v>
          </cell>
        </row>
        <row r="5">
          <cell r="A5" t="str">
            <v>TIPO</v>
          </cell>
        </row>
        <row r="6">
          <cell r="A6" t="str">
            <v>SINAPI</v>
          </cell>
        </row>
        <row r="7">
          <cell r="A7" t="str">
            <v>SINAPI</v>
          </cell>
        </row>
        <row r="8">
          <cell r="A8" t="str">
            <v>SINAPI</v>
          </cell>
        </row>
        <row r="9">
          <cell r="A9" t="str">
            <v>SINAPI</v>
          </cell>
        </row>
        <row r="10">
          <cell r="A10" t="str">
            <v>SINAPI-I</v>
          </cell>
        </row>
        <row r="11">
          <cell r="A11" t="str">
            <v>SINAPI-I</v>
          </cell>
        </row>
        <row r="12">
          <cell r="A12" t="str">
            <v>SINAPI-I</v>
          </cell>
        </row>
        <row r="13">
          <cell r="A13" t="str">
            <v>SINAPI-I</v>
          </cell>
        </row>
        <row r="14">
          <cell r="A14" t="str">
            <v>SINAPI-I</v>
          </cell>
        </row>
        <row r="15">
          <cell r="A15" t="str">
            <v>SINAPI-I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Memoria"/>
      <sheetName val="Justificativa"/>
      <sheetName val="Custo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49"/>
  <sheetViews>
    <sheetView view="pageBreakPreview" topLeftCell="A16" zoomScale="115" zoomScaleNormal="85" zoomScaleSheetLayoutView="115" workbookViewId="0">
      <selection activeCell="AA23" sqref="AA23:AA25"/>
    </sheetView>
  </sheetViews>
  <sheetFormatPr defaultRowHeight="12.75" x14ac:dyDescent="0.2"/>
  <cols>
    <col min="1" max="1" width="4.140625" customWidth="1"/>
    <col min="2" max="2" width="21.85546875" style="129" customWidth="1"/>
    <col min="3" max="26" width="7.140625" style="129" customWidth="1"/>
    <col min="27" max="27" width="24" style="129" customWidth="1"/>
    <col min="28" max="175" width="9.7109375" customWidth="1"/>
  </cols>
  <sheetData>
    <row r="1" spans="1:27" ht="15" x14ac:dyDescent="0.2">
      <c r="A1" s="121"/>
      <c r="B1" s="122"/>
      <c r="C1" s="123"/>
      <c r="D1" s="123"/>
      <c r="E1" s="123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5"/>
    </row>
    <row r="2" spans="1:27" ht="20.25" x14ac:dyDescent="0.3">
      <c r="A2" s="126"/>
      <c r="B2" s="127"/>
      <c r="C2" s="128"/>
      <c r="E2" s="127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1"/>
    </row>
    <row r="3" spans="1:27" ht="15" x14ac:dyDescent="0.2">
      <c r="A3" s="126"/>
      <c r="B3" s="127"/>
      <c r="C3" s="132"/>
      <c r="D3" s="132"/>
      <c r="E3" s="127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1"/>
    </row>
    <row r="4" spans="1:27" ht="15" x14ac:dyDescent="0.2">
      <c r="A4" s="126"/>
      <c r="B4" s="127"/>
      <c r="C4" s="133" t="s">
        <v>50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4"/>
    </row>
    <row r="5" spans="1:27" ht="15" x14ac:dyDescent="0.2">
      <c r="A5" s="126"/>
      <c r="B5" s="127"/>
      <c r="C5" s="135" t="s">
        <v>36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6"/>
    </row>
    <row r="6" spans="1:27" ht="15" x14ac:dyDescent="0.2">
      <c r="A6" s="137"/>
      <c r="B6" s="138"/>
      <c r="C6" s="139"/>
      <c r="D6" s="139"/>
      <c r="E6" s="138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1"/>
    </row>
    <row r="7" spans="1:27" ht="9" customHeight="1" x14ac:dyDescent="0.2">
      <c r="A7" s="142"/>
      <c r="B7" s="142"/>
      <c r="C7" s="142"/>
      <c r="D7" s="142"/>
      <c r="E7" s="142"/>
      <c r="F7" s="143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</row>
    <row r="8" spans="1:27" ht="26.25" customHeight="1" x14ac:dyDescent="0.2">
      <c r="A8" s="144" t="s">
        <v>155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6"/>
    </row>
    <row r="9" spans="1:27" s="152" customFormat="1" ht="17.25" customHeight="1" x14ac:dyDescent="0.2">
      <c r="A9" s="147"/>
      <c r="B9" s="148" t="s">
        <v>156</v>
      </c>
      <c r="C9" s="149" t="s">
        <v>157</v>
      </c>
      <c r="D9" s="150"/>
      <c r="E9" s="149" t="s">
        <v>158</v>
      </c>
      <c r="F9" s="150"/>
      <c r="G9" s="149" t="s">
        <v>159</v>
      </c>
      <c r="H9" s="150"/>
      <c r="I9" s="149" t="s">
        <v>160</v>
      </c>
      <c r="J9" s="150"/>
      <c r="K9" s="149" t="s">
        <v>161</v>
      </c>
      <c r="L9" s="150"/>
      <c r="M9" s="149" t="s">
        <v>162</v>
      </c>
      <c r="N9" s="150"/>
      <c r="O9" s="149" t="s">
        <v>163</v>
      </c>
      <c r="P9" s="150"/>
      <c r="Q9" s="149" t="s">
        <v>164</v>
      </c>
      <c r="R9" s="150"/>
      <c r="S9" s="149" t="s">
        <v>165</v>
      </c>
      <c r="T9" s="150"/>
      <c r="U9" s="149" t="s">
        <v>166</v>
      </c>
      <c r="V9" s="150"/>
      <c r="W9" s="149" t="s">
        <v>167</v>
      </c>
      <c r="X9" s="150"/>
      <c r="Y9" s="149" t="s">
        <v>168</v>
      </c>
      <c r="Z9" s="150"/>
      <c r="AA9" s="151" t="s">
        <v>169</v>
      </c>
    </row>
    <row r="10" spans="1:27" s="152" customFormat="1" ht="17.25" customHeight="1" x14ac:dyDescent="0.2">
      <c r="A10" s="153" t="s">
        <v>170</v>
      </c>
      <c r="B10" s="154"/>
      <c r="C10" s="155" t="s">
        <v>171</v>
      </c>
      <c r="D10" s="156"/>
      <c r="E10" s="157">
        <v>60</v>
      </c>
      <c r="F10" s="158"/>
      <c r="G10" s="157">
        <f>E10+30</f>
        <v>90</v>
      </c>
      <c r="H10" s="158"/>
      <c r="I10" s="157">
        <f>G10+30</f>
        <v>120</v>
      </c>
      <c r="J10" s="158"/>
      <c r="K10" s="157">
        <f>I10+30</f>
        <v>150</v>
      </c>
      <c r="L10" s="158"/>
      <c r="M10" s="157">
        <f>K10+30</f>
        <v>180</v>
      </c>
      <c r="N10" s="158"/>
      <c r="O10" s="157">
        <f>M10+30</f>
        <v>210</v>
      </c>
      <c r="P10" s="158"/>
      <c r="Q10" s="157">
        <f>O10+30</f>
        <v>240</v>
      </c>
      <c r="R10" s="158"/>
      <c r="S10" s="157">
        <f>Q10+30</f>
        <v>270</v>
      </c>
      <c r="T10" s="158"/>
      <c r="U10" s="157">
        <f>S10+30</f>
        <v>300</v>
      </c>
      <c r="V10" s="158"/>
      <c r="W10" s="157">
        <f>U10+30</f>
        <v>330</v>
      </c>
      <c r="X10" s="158"/>
      <c r="Y10" s="157">
        <f>W10+30</f>
        <v>360</v>
      </c>
      <c r="Z10" s="158"/>
      <c r="AA10" s="159"/>
    </row>
    <row r="11" spans="1:27" ht="12.75" customHeight="1" x14ac:dyDescent="0.2">
      <c r="A11" s="160">
        <v>100</v>
      </c>
      <c r="B11" s="161" t="s">
        <v>32</v>
      </c>
      <c r="C11" s="162"/>
      <c r="D11" s="163"/>
      <c r="E11" s="162"/>
      <c r="F11" s="163"/>
      <c r="G11" s="162"/>
      <c r="H11" s="163"/>
      <c r="I11" s="162"/>
      <c r="J11" s="163"/>
      <c r="K11" s="162"/>
      <c r="L11" s="163"/>
      <c r="M11" s="162"/>
      <c r="N11" s="163"/>
      <c r="O11" s="162"/>
      <c r="P11" s="163"/>
      <c r="Q11" s="162"/>
      <c r="R11" s="163"/>
      <c r="S11" s="162"/>
      <c r="T11" s="163"/>
      <c r="U11" s="162"/>
      <c r="V11" s="163"/>
      <c r="W11" s="162"/>
      <c r="X11" s="163"/>
      <c r="Y11" s="162"/>
      <c r="Z11" s="163"/>
      <c r="AA11" s="164">
        <v>0</v>
      </c>
    </row>
    <row r="12" spans="1:27" x14ac:dyDescent="0.2">
      <c r="A12" s="165"/>
      <c r="B12" s="166"/>
      <c r="C12" s="167" t="e">
        <f t="shared" ref="C12" si="0">C13/$AA11</f>
        <v>#DIV/0!</v>
      </c>
      <c r="D12" s="168"/>
      <c r="E12" s="167" t="e">
        <f t="shared" ref="E12" si="1">E13/$AA11</f>
        <v>#DIV/0!</v>
      </c>
      <c r="F12" s="168"/>
      <c r="G12" s="167" t="e">
        <f t="shared" ref="G12" si="2">G13/$AA11</f>
        <v>#DIV/0!</v>
      </c>
      <c r="H12" s="168"/>
      <c r="I12" s="167" t="e">
        <f t="shared" ref="I12" si="3">I13/$AA11</f>
        <v>#DIV/0!</v>
      </c>
      <c r="J12" s="168"/>
      <c r="K12" s="167" t="e">
        <f t="shared" ref="K12" si="4">K13/$AA11</f>
        <v>#DIV/0!</v>
      </c>
      <c r="L12" s="168"/>
      <c r="M12" s="167" t="e">
        <f t="shared" ref="M12" si="5">M13/$AA11</f>
        <v>#DIV/0!</v>
      </c>
      <c r="N12" s="168"/>
      <c r="O12" s="167" t="e">
        <f t="shared" ref="O12" si="6">O13/$AA11</f>
        <v>#DIV/0!</v>
      </c>
      <c r="P12" s="168"/>
      <c r="Q12" s="167" t="e">
        <f t="shared" ref="Q12" si="7">Q13/$AA11</f>
        <v>#DIV/0!</v>
      </c>
      <c r="R12" s="168"/>
      <c r="S12" s="167" t="e">
        <f t="shared" ref="S12" si="8">S13/$AA11</f>
        <v>#DIV/0!</v>
      </c>
      <c r="T12" s="168"/>
      <c r="U12" s="167" t="e">
        <f t="shared" ref="U12" si="9">U13/$AA11</f>
        <v>#DIV/0!</v>
      </c>
      <c r="V12" s="168"/>
      <c r="W12" s="167" t="e">
        <f t="shared" ref="W12" si="10">W13/$AA11</f>
        <v>#DIV/0!</v>
      </c>
      <c r="X12" s="168"/>
      <c r="Y12" s="167" t="e">
        <f>Y13/$AA11+0.0001</f>
        <v>#DIV/0!</v>
      </c>
      <c r="Z12" s="168"/>
      <c r="AA12" s="169"/>
    </row>
    <row r="13" spans="1:27" s="175" customFormat="1" x14ac:dyDescent="0.2">
      <c r="A13" s="170"/>
      <c r="B13" s="171"/>
      <c r="C13" s="172">
        <v>0</v>
      </c>
      <c r="D13" s="173"/>
      <c r="E13" s="172">
        <v>0</v>
      </c>
      <c r="F13" s="173"/>
      <c r="G13" s="172">
        <v>0</v>
      </c>
      <c r="H13" s="173"/>
      <c r="I13" s="172">
        <v>0</v>
      </c>
      <c r="J13" s="173"/>
      <c r="K13" s="172">
        <v>0</v>
      </c>
      <c r="L13" s="173"/>
      <c r="M13" s="172">
        <v>0</v>
      </c>
      <c r="N13" s="173"/>
      <c r="O13" s="172">
        <v>0</v>
      </c>
      <c r="P13" s="173"/>
      <c r="Q13" s="172">
        <v>0</v>
      </c>
      <c r="R13" s="173"/>
      <c r="S13" s="172">
        <v>0</v>
      </c>
      <c r="T13" s="173"/>
      <c r="U13" s="172">
        <v>0</v>
      </c>
      <c r="V13" s="173"/>
      <c r="W13" s="172">
        <v>0</v>
      </c>
      <c r="X13" s="173"/>
      <c r="Y13" s="172">
        <v>0</v>
      </c>
      <c r="Z13" s="173"/>
      <c r="AA13" s="174"/>
    </row>
    <row r="14" spans="1:27" ht="12.75" customHeight="1" x14ac:dyDescent="0.2">
      <c r="A14" s="160">
        <v>200</v>
      </c>
      <c r="B14" s="161" t="s">
        <v>11</v>
      </c>
      <c r="C14" s="162"/>
      <c r="D14" s="163"/>
      <c r="E14" s="162"/>
      <c r="F14" s="163"/>
      <c r="G14" s="162"/>
      <c r="H14" s="163"/>
      <c r="I14" s="162"/>
      <c r="J14" s="163"/>
      <c r="K14" s="162"/>
      <c r="L14" s="163"/>
      <c r="M14" s="162"/>
      <c r="N14" s="163"/>
      <c r="O14" s="162"/>
      <c r="P14" s="163"/>
      <c r="Q14" s="162"/>
      <c r="R14" s="163"/>
      <c r="S14" s="162"/>
      <c r="T14" s="163"/>
      <c r="U14" s="162"/>
      <c r="V14" s="163"/>
      <c r="W14" s="162"/>
      <c r="X14" s="163"/>
      <c r="Y14" s="162"/>
      <c r="Z14" s="163"/>
      <c r="AA14" s="164">
        <v>0</v>
      </c>
    </row>
    <row r="15" spans="1:27" x14ac:dyDescent="0.2">
      <c r="A15" s="165"/>
      <c r="B15" s="166"/>
      <c r="C15" s="167" t="e">
        <f t="shared" ref="C15" si="11">C16/$AA14</f>
        <v>#DIV/0!</v>
      </c>
      <c r="D15" s="168"/>
      <c r="E15" s="167" t="e">
        <f t="shared" ref="E15" si="12">E16/$AA14</f>
        <v>#DIV/0!</v>
      </c>
      <c r="F15" s="168"/>
      <c r="G15" s="167" t="e">
        <f t="shared" ref="G15" si="13">G16/$AA14</f>
        <v>#DIV/0!</v>
      </c>
      <c r="H15" s="168"/>
      <c r="I15" s="167" t="e">
        <f t="shared" ref="I15" si="14">I16/$AA14</f>
        <v>#DIV/0!</v>
      </c>
      <c r="J15" s="168"/>
      <c r="K15" s="167" t="e">
        <f t="shared" ref="K15" si="15">K16/$AA14</f>
        <v>#DIV/0!</v>
      </c>
      <c r="L15" s="168"/>
      <c r="M15" s="167" t="e">
        <f t="shared" ref="M15" si="16">M16/$AA14</f>
        <v>#DIV/0!</v>
      </c>
      <c r="N15" s="168"/>
      <c r="O15" s="167" t="e">
        <f t="shared" ref="O15" si="17">O16/$AA14</f>
        <v>#DIV/0!</v>
      </c>
      <c r="P15" s="168"/>
      <c r="Q15" s="167" t="e">
        <f t="shared" ref="Q15" si="18">Q16/$AA14</f>
        <v>#DIV/0!</v>
      </c>
      <c r="R15" s="168"/>
      <c r="S15" s="167" t="e">
        <f t="shared" ref="S15" si="19">S16/$AA14</f>
        <v>#DIV/0!</v>
      </c>
      <c r="T15" s="168"/>
      <c r="U15" s="167" t="e">
        <f t="shared" ref="U15" si="20">U16/$AA14</f>
        <v>#DIV/0!</v>
      </c>
      <c r="V15" s="168"/>
      <c r="W15" s="167" t="e">
        <f t="shared" ref="W15" si="21">W16/$AA14</f>
        <v>#DIV/0!</v>
      </c>
      <c r="X15" s="168"/>
      <c r="Y15" s="167" t="e">
        <f>Y16/$AA14-0.0001</f>
        <v>#DIV/0!</v>
      </c>
      <c r="Z15" s="168"/>
      <c r="AA15" s="169"/>
    </row>
    <row r="16" spans="1:27" s="175" customFormat="1" x14ac:dyDescent="0.2">
      <c r="A16" s="170"/>
      <c r="B16" s="171"/>
      <c r="C16" s="172">
        <v>0</v>
      </c>
      <c r="D16" s="173"/>
      <c r="E16" s="172">
        <v>0</v>
      </c>
      <c r="F16" s="173"/>
      <c r="G16" s="172">
        <v>0</v>
      </c>
      <c r="H16" s="173"/>
      <c r="I16" s="172">
        <v>0</v>
      </c>
      <c r="J16" s="173"/>
      <c r="K16" s="172">
        <v>0</v>
      </c>
      <c r="L16" s="173"/>
      <c r="M16" s="172">
        <v>0</v>
      </c>
      <c r="N16" s="173"/>
      <c r="O16" s="172">
        <v>0</v>
      </c>
      <c r="P16" s="173"/>
      <c r="Q16" s="172">
        <v>0</v>
      </c>
      <c r="R16" s="173"/>
      <c r="S16" s="172">
        <v>0</v>
      </c>
      <c r="T16" s="173"/>
      <c r="U16" s="172">
        <v>0</v>
      </c>
      <c r="V16" s="173"/>
      <c r="W16" s="172">
        <v>0</v>
      </c>
      <c r="X16" s="173"/>
      <c r="Y16" s="172">
        <v>0</v>
      </c>
      <c r="Z16" s="173"/>
      <c r="AA16" s="174"/>
    </row>
    <row r="17" spans="1:27" ht="12.75" customHeight="1" x14ac:dyDescent="0.2">
      <c r="A17" s="160">
        <v>300</v>
      </c>
      <c r="B17" s="161" t="s">
        <v>14</v>
      </c>
      <c r="C17" s="176"/>
      <c r="D17" s="177"/>
      <c r="E17" s="176"/>
      <c r="F17" s="177"/>
      <c r="G17" s="162"/>
      <c r="H17" s="163"/>
      <c r="I17" s="162"/>
      <c r="J17" s="163"/>
      <c r="K17" s="176"/>
      <c r="L17" s="177"/>
      <c r="M17" s="176"/>
      <c r="N17" s="177"/>
      <c r="O17" s="162"/>
      <c r="P17" s="163"/>
      <c r="Q17" s="162"/>
      <c r="R17" s="163"/>
      <c r="S17" s="162"/>
      <c r="T17" s="163"/>
      <c r="U17" s="162"/>
      <c r="V17" s="163"/>
      <c r="W17" s="162"/>
      <c r="X17" s="163"/>
      <c r="Y17" s="162"/>
      <c r="Z17" s="163"/>
      <c r="AA17" s="164">
        <v>0</v>
      </c>
    </row>
    <row r="18" spans="1:27" x14ac:dyDescent="0.2">
      <c r="A18" s="165"/>
      <c r="B18" s="166"/>
      <c r="C18" s="167" t="e">
        <f t="shared" ref="C18" si="22">C19/$AA17</f>
        <v>#DIV/0!</v>
      </c>
      <c r="D18" s="168"/>
      <c r="E18" s="167" t="e">
        <f t="shared" ref="E18" si="23">E19/$AA17</f>
        <v>#DIV/0!</v>
      </c>
      <c r="F18" s="168"/>
      <c r="G18" s="167" t="e">
        <f t="shared" ref="G18" si="24">G19/$AA17</f>
        <v>#DIV/0!</v>
      </c>
      <c r="H18" s="168"/>
      <c r="I18" s="167" t="e">
        <f t="shared" ref="I18" si="25">I19/$AA17</f>
        <v>#DIV/0!</v>
      </c>
      <c r="J18" s="168"/>
      <c r="K18" s="167" t="e">
        <f t="shared" ref="K18" si="26">K19/$AA17</f>
        <v>#DIV/0!</v>
      </c>
      <c r="L18" s="168"/>
      <c r="M18" s="167" t="e">
        <f t="shared" ref="M18" si="27">M19/$AA17</f>
        <v>#DIV/0!</v>
      </c>
      <c r="N18" s="168"/>
      <c r="O18" s="167" t="e">
        <f t="shared" ref="O18" si="28">O19/$AA17</f>
        <v>#DIV/0!</v>
      </c>
      <c r="P18" s="168"/>
      <c r="Q18" s="167" t="e">
        <f t="shared" ref="Q18" si="29">Q19/$AA17+0.0001</f>
        <v>#DIV/0!</v>
      </c>
      <c r="R18" s="168"/>
      <c r="S18" s="167" t="e">
        <f t="shared" ref="S18" si="30">S19/$AA17+0.0001</f>
        <v>#DIV/0!</v>
      </c>
      <c r="T18" s="168"/>
      <c r="U18" s="167" t="e">
        <f>U19/$AA17+0.0001</f>
        <v>#DIV/0!</v>
      </c>
      <c r="V18" s="168"/>
      <c r="W18" s="178"/>
      <c r="X18" s="179"/>
      <c r="Y18" s="178"/>
      <c r="Z18" s="179"/>
      <c r="AA18" s="169"/>
    </row>
    <row r="19" spans="1:27" s="175" customFormat="1" x14ac:dyDescent="0.2">
      <c r="A19" s="170"/>
      <c r="B19" s="171"/>
      <c r="C19" s="180">
        <v>0</v>
      </c>
      <c r="D19" s="181"/>
      <c r="E19" s="180">
        <v>0</v>
      </c>
      <c r="F19" s="181"/>
      <c r="G19" s="172">
        <v>0</v>
      </c>
      <c r="H19" s="173"/>
      <c r="I19" s="172">
        <v>0</v>
      </c>
      <c r="J19" s="173"/>
      <c r="K19" s="180">
        <v>0</v>
      </c>
      <c r="L19" s="181"/>
      <c r="M19" s="180">
        <v>0</v>
      </c>
      <c r="N19" s="181"/>
      <c r="O19" s="180">
        <v>0</v>
      </c>
      <c r="P19" s="181"/>
      <c r="Q19" s="180">
        <v>0</v>
      </c>
      <c r="R19" s="181"/>
      <c r="S19" s="180">
        <v>0</v>
      </c>
      <c r="T19" s="181"/>
      <c r="U19" s="180">
        <v>0</v>
      </c>
      <c r="V19" s="181"/>
      <c r="W19" s="180"/>
      <c r="X19" s="181"/>
      <c r="Y19" s="180"/>
      <c r="Z19" s="181"/>
      <c r="AA19" s="174"/>
    </row>
    <row r="20" spans="1:27" ht="12.75" customHeight="1" x14ac:dyDescent="0.2">
      <c r="A20" s="160">
        <v>400</v>
      </c>
      <c r="B20" s="161" t="s">
        <v>24</v>
      </c>
      <c r="C20" s="176"/>
      <c r="D20" s="177"/>
      <c r="E20" s="162"/>
      <c r="F20" s="163"/>
      <c r="G20" s="162"/>
      <c r="H20" s="163"/>
      <c r="I20" s="162"/>
      <c r="J20" s="163"/>
      <c r="K20" s="162"/>
      <c r="L20" s="163"/>
      <c r="M20" s="162"/>
      <c r="N20" s="163"/>
      <c r="O20" s="162"/>
      <c r="P20" s="163"/>
      <c r="Q20" s="162"/>
      <c r="R20" s="163"/>
      <c r="S20" s="162"/>
      <c r="T20" s="163"/>
      <c r="U20" s="162"/>
      <c r="V20" s="163"/>
      <c r="W20" s="162"/>
      <c r="X20" s="163"/>
      <c r="Y20" s="162"/>
      <c r="Z20" s="163"/>
      <c r="AA20" s="164">
        <v>0</v>
      </c>
    </row>
    <row r="21" spans="1:27" x14ac:dyDescent="0.2">
      <c r="A21" s="165"/>
      <c r="B21" s="166"/>
      <c r="C21" s="167" t="e">
        <f t="shared" ref="C21" si="31">C22/$AA20</f>
        <v>#DIV/0!</v>
      </c>
      <c r="D21" s="168"/>
      <c r="E21" s="167" t="e">
        <f t="shared" ref="E21" si="32">E22/$AA20</f>
        <v>#DIV/0!</v>
      </c>
      <c r="F21" s="168"/>
      <c r="G21" s="167" t="e">
        <f t="shared" ref="G21" si="33">G22/$AA20</f>
        <v>#DIV/0!</v>
      </c>
      <c r="H21" s="168"/>
      <c r="I21" s="167" t="e">
        <f t="shared" ref="I21" si="34">I22/$AA20</f>
        <v>#DIV/0!</v>
      </c>
      <c r="J21" s="168"/>
      <c r="K21" s="167" t="e">
        <f t="shared" ref="K21" si="35">K22/$AA20</f>
        <v>#DIV/0!</v>
      </c>
      <c r="L21" s="168"/>
      <c r="M21" s="167" t="e">
        <f t="shared" ref="M21" si="36">M22/$AA20</f>
        <v>#DIV/0!</v>
      </c>
      <c r="N21" s="168"/>
      <c r="O21" s="167" t="e">
        <f t="shared" ref="O21" si="37">O22/$AA20</f>
        <v>#DIV/0!</v>
      </c>
      <c r="P21" s="168"/>
      <c r="Q21" s="167" t="e">
        <f t="shared" ref="Q21" si="38">Q22/$AA20</f>
        <v>#DIV/0!</v>
      </c>
      <c r="R21" s="168"/>
      <c r="S21" s="167" t="e">
        <f t="shared" ref="S21" si="39">S22/$AA20</f>
        <v>#DIV/0!</v>
      </c>
      <c r="T21" s="168"/>
      <c r="U21" s="167" t="e">
        <f t="shared" ref="U21" si="40">U22/$AA20+0.0001</f>
        <v>#DIV/0!</v>
      </c>
      <c r="V21" s="168"/>
      <c r="W21" s="167" t="e">
        <f t="shared" ref="W21" si="41">W22/$AA20+0.0001</f>
        <v>#DIV/0!</v>
      </c>
      <c r="X21" s="168"/>
      <c r="Y21" s="178"/>
      <c r="Z21" s="179"/>
      <c r="AA21" s="169"/>
    </row>
    <row r="22" spans="1:27" s="175" customFormat="1" x14ac:dyDescent="0.2">
      <c r="A22" s="170"/>
      <c r="B22" s="171"/>
      <c r="C22" s="172">
        <v>0</v>
      </c>
      <c r="D22" s="173"/>
      <c r="E22" s="172">
        <v>0</v>
      </c>
      <c r="F22" s="173"/>
      <c r="G22" s="172">
        <v>0</v>
      </c>
      <c r="H22" s="173"/>
      <c r="I22" s="172">
        <v>0</v>
      </c>
      <c r="J22" s="173"/>
      <c r="K22" s="172">
        <v>0</v>
      </c>
      <c r="L22" s="173"/>
      <c r="M22" s="172">
        <v>0</v>
      </c>
      <c r="N22" s="173"/>
      <c r="O22" s="172">
        <v>0</v>
      </c>
      <c r="P22" s="173"/>
      <c r="Q22" s="172">
        <v>0</v>
      </c>
      <c r="R22" s="173"/>
      <c r="S22" s="172">
        <v>0</v>
      </c>
      <c r="T22" s="173"/>
      <c r="U22" s="172">
        <v>0</v>
      </c>
      <c r="V22" s="173"/>
      <c r="W22" s="172">
        <v>0</v>
      </c>
      <c r="X22" s="173"/>
      <c r="Y22" s="180"/>
      <c r="Z22" s="181"/>
      <c r="AA22" s="174"/>
    </row>
    <row r="23" spans="1:27" ht="12.75" customHeight="1" x14ac:dyDescent="0.2">
      <c r="A23" s="160">
        <v>500</v>
      </c>
      <c r="B23" s="161" t="s">
        <v>10</v>
      </c>
      <c r="C23" s="162"/>
      <c r="D23" s="163"/>
      <c r="E23" s="162"/>
      <c r="F23" s="163"/>
      <c r="G23" s="176"/>
      <c r="H23" s="177"/>
      <c r="I23" s="162"/>
      <c r="J23" s="163"/>
      <c r="K23" s="162"/>
      <c r="L23" s="163"/>
      <c r="M23" s="162"/>
      <c r="N23" s="163"/>
      <c r="O23" s="162"/>
      <c r="P23" s="163"/>
      <c r="Q23" s="176"/>
      <c r="R23" s="177"/>
      <c r="S23" s="176"/>
      <c r="T23" s="177"/>
      <c r="U23" s="176"/>
      <c r="V23" s="177"/>
      <c r="W23" s="176"/>
      <c r="X23" s="177"/>
      <c r="Y23" s="162"/>
      <c r="Z23" s="163"/>
      <c r="AA23" s="164">
        <v>0</v>
      </c>
    </row>
    <row r="24" spans="1:27" x14ac:dyDescent="0.2">
      <c r="A24" s="165"/>
      <c r="B24" s="166"/>
      <c r="C24" s="178"/>
      <c r="D24" s="179"/>
      <c r="E24" s="178"/>
      <c r="F24" s="179"/>
      <c r="G24" s="167" t="e">
        <f t="shared" ref="G24" si="42">G25/$AA23</f>
        <v>#DIV/0!</v>
      </c>
      <c r="H24" s="168"/>
      <c r="I24" s="178"/>
      <c r="J24" s="179"/>
      <c r="K24" s="178"/>
      <c r="L24" s="179"/>
      <c r="M24" s="167" t="e">
        <f t="shared" ref="M24" si="43">M25/$AA23</f>
        <v>#DIV/0!</v>
      </c>
      <c r="N24" s="168"/>
      <c r="O24" s="178"/>
      <c r="P24" s="179"/>
      <c r="Q24" s="178"/>
      <c r="R24" s="179"/>
      <c r="S24" s="178"/>
      <c r="T24" s="179"/>
      <c r="U24" s="178"/>
      <c r="V24" s="179"/>
      <c r="W24" s="178"/>
      <c r="X24" s="179"/>
      <c r="Y24" s="167" t="e">
        <f t="shared" ref="Y24" si="44">Y25/$AA23</f>
        <v>#DIV/0!</v>
      </c>
      <c r="Z24" s="168"/>
      <c r="AA24" s="169"/>
    </row>
    <row r="25" spans="1:27" s="175" customFormat="1" x14ac:dyDescent="0.2">
      <c r="A25" s="170"/>
      <c r="B25" s="171"/>
      <c r="C25" s="180"/>
      <c r="D25" s="181"/>
      <c r="E25" s="180"/>
      <c r="F25" s="181"/>
      <c r="G25" s="180">
        <v>0</v>
      </c>
      <c r="H25" s="181"/>
      <c r="I25" s="180"/>
      <c r="J25" s="181"/>
      <c r="K25" s="180"/>
      <c r="L25" s="181"/>
      <c r="M25" s="172">
        <v>0</v>
      </c>
      <c r="N25" s="173"/>
      <c r="O25" s="180"/>
      <c r="P25" s="181"/>
      <c r="Q25" s="180"/>
      <c r="R25" s="181"/>
      <c r="S25" s="180"/>
      <c r="T25" s="181"/>
      <c r="U25" s="180"/>
      <c r="V25" s="181"/>
      <c r="W25" s="180"/>
      <c r="X25" s="181"/>
      <c r="Y25" s="172">
        <v>0</v>
      </c>
      <c r="Z25" s="173"/>
      <c r="AA25" s="174"/>
    </row>
    <row r="26" spans="1:27" ht="12.75" customHeight="1" x14ac:dyDescent="0.2">
      <c r="A26" s="160">
        <v>600</v>
      </c>
      <c r="B26" s="161" t="s">
        <v>26</v>
      </c>
      <c r="C26" s="162"/>
      <c r="D26" s="163"/>
      <c r="E26" s="162"/>
      <c r="F26" s="163"/>
      <c r="G26" s="162"/>
      <c r="H26" s="163"/>
      <c r="I26" s="162"/>
      <c r="J26" s="163"/>
      <c r="K26" s="162"/>
      <c r="L26" s="163"/>
      <c r="M26" s="162"/>
      <c r="N26" s="163"/>
      <c r="O26" s="162"/>
      <c r="P26" s="163"/>
      <c r="Q26" s="162"/>
      <c r="R26" s="163"/>
      <c r="S26" s="162"/>
      <c r="T26" s="163"/>
      <c r="U26" s="162"/>
      <c r="V26" s="163"/>
      <c r="W26" s="176"/>
      <c r="X26" s="177"/>
      <c r="Y26" s="176"/>
      <c r="Z26" s="177"/>
      <c r="AA26" s="164">
        <v>0</v>
      </c>
    </row>
    <row r="27" spans="1:27" x14ac:dyDescent="0.2">
      <c r="A27" s="165"/>
      <c r="B27" s="166"/>
      <c r="C27" s="167" t="e">
        <f t="shared" ref="C27" si="45">C28/$AA26</f>
        <v>#DIV/0!</v>
      </c>
      <c r="D27" s="168"/>
      <c r="E27" s="167" t="e">
        <f t="shared" ref="E27" si="46">E28/$AA26</f>
        <v>#DIV/0!</v>
      </c>
      <c r="F27" s="168"/>
      <c r="G27" s="167" t="e">
        <f t="shared" ref="G27" si="47">G28/$AA26</f>
        <v>#DIV/0!</v>
      </c>
      <c r="H27" s="168"/>
      <c r="I27" s="167" t="e">
        <f t="shared" ref="I27" si="48">I28/$AA26</f>
        <v>#DIV/0!</v>
      </c>
      <c r="J27" s="168"/>
      <c r="K27" s="167" t="e">
        <f t="shared" ref="K27" si="49">K28/$AA26</f>
        <v>#DIV/0!</v>
      </c>
      <c r="L27" s="168"/>
      <c r="M27" s="167" t="e">
        <f t="shared" ref="M27" si="50">M28/$AA26</f>
        <v>#DIV/0!</v>
      </c>
      <c r="N27" s="168"/>
      <c r="O27" s="167" t="e">
        <f t="shared" ref="O27" si="51">O28/$AA26</f>
        <v>#DIV/0!</v>
      </c>
      <c r="P27" s="168"/>
      <c r="Q27" s="167" t="e">
        <f t="shared" ref="Q27" si="52">Q28/$AA26</f>
        <v>#DIV/0!</v>
      </c>
      <c r="R27" s="168"/>
      <c r="S27" s="167" t="e">
        <f t="shared" ref="S27" si="53">S28/$AA26</f>
        <v>#DIV/0!</v>
      </c>
      <c r="T27" s="168"/>
      <c r="U27" s="167" t="e">
        <f t="shared" ref="U27" si="54">U28/$AA26</f>
        <v>#DIV/0!</v>
      </c>
      <c r="V27" s="168"/>
      <c r="W27" s="167" t="e">
        <f>W28/$AA26-0.0001</f>
        <v>#DIV/0!</v>
      </c>
      <c r="X27" s="168"/>
      <c r="Y27" s="178"/>
      <c r="Z27" s="179"/>
      <c r="AA27" s="169"/>
    </row>
    <row r="28" spans="1:27" s="175" customFormat="1" x14ac:dyDescent="0.2">
      <c r="A28" s="170"/>
      <c r="B28" s="171"/>
      <c r="C28" s="172">
        <v>0</v>
      </c>
      <c r="D28" s="173"/>
      <c r="E28" s="172">
        <v>0</v>
      </c>
      <c r="F28" s="173"/>
      <c r="G28" s="172">
        <v>0</v>
      </c>
      <c r="H28" s="173"/>
      <c r="I28" s="172">
        <v>0</v>
      </c>
      <c r="J28" s="173"/>
      <c r="K28" s="172">
        <v>0</v>
      </c>
      <c r="L28" s="173"/>
      <c r="M28" s="172">
        <v>0</v>
      </c>
      <c r="N28" s="173"/>
      <c r="O28" s="172">
        <v>0</v>
      </c>
      <c r="P28" s="173"/>
      <c r="Q28" s="172">
        <v>0</v>
      </c>
      <c r="R28" s="173"/>
      <c r="S28" s="172">
        <v>0</v>
      </c>
      <c r="T28" s="173"/>
      <c r="U28" s="172">
        <v>0</v>
      </c>
      <c r="V28" s="173"/>
      <c r="W28" s="180">
        <v>0</v>
      </c>
      <c r="X28" s="181"/>
      <c r="Y28" s="180"/>
      <c r="Z28" s="181"/>
      <c r="AA28" s="174"/>
    </row>
    <row r="29" spans="1:27" ht="12.75" customHeight="1" x14ac:dyDescent="0.2">
      <c r="A29" s="160">
        <v>700</v>
      </c>
      <c r="B29" s="161" t="s">
        <v>34</v>
      </c>
      <c r="C29" s="162"/>
      <c r="D29" s="163"/>
      <c r="E29" s="162"/>
      <c r="F29" s="163"/>
      <c r="G29" s="162"/>
      <c r="H29" s="163"/>
      <c r="I29" s="162"/>
      <c r="J29" s="163"/>
      <c r="K29" s="162"/>
      <c r="L29" s="163"/>
      <c r="M29" s="162"/>
      <c r="N29" s="163"/>
      <c r="O29" s="162"/>
      <c r="P29" s="163"/>
      <c r="Q29" s="162"/>
      <c r="R29" s="163"/>
      <c r="S29" s="162"/>
      <c r="T29" s="163"/>
      <c r="U29" s="162"/>
      <c r="V29" s="163"/>
      <c r="W29" s="176"/>
      <c r="X29" s="177"/>
      <c r="Y29" s="176"/>
      <c r="Z29" s="177"/>
      <c r="AA29" s="164">
        <v>0</v>
      </c>
    </row>
    <row r="30" spans="1:27" x14ac:dyDescent="0.2">
      <c r="A30" s="165"/>
      <c r="B30" s="166"/>
      <c r="C30" s="167" t="e">
        <f t="shared" ref="C30" si="55">C31/$AA29</f>
        <v>#DIV/0!</v>
      </c>
      <c r="D30" s="168"/>
      <c r="E30" s="167" t="e">
        <f t="shared" ref="E30" si="56">E31/$AA29</f>
        <v>#DIV/0!</v>
      </c>
      <c r="F30" s="168"/>
      <c r="G30" s="167" t="e">
        <f t="shared" ref="G30" si="57">G31/$AA29</f>
        <v>#DIV/0!</v>
      </c>
      <c r="H30" s="168"/>
      <c r="I30" s="167" t="e">
        <f t="shared" ref="I30" si="58">I31/$AA29</f>
        <v>#DIV/0!</v>
      </c>
      <c r="J30" s="168"/>
      <c r="K30" s="167" t="e">
        <f t="shared" ref="K30" si="59">K31/$AA29</f>
        <v>#DIV/0!</v>
      </c>
      <c r="L30" s="168"/>
      <c r="M30" s="167" t="e">
        <f>M31/$AA29-0.0001</f>
        <v>#DIV/0!</v>
      </c>
      <c r="N30" s="168"/>
      <c r="O30" s="178"/>
      <c r="P30" s="179"/>
      <c r="Q30" s="178"/>
      <c r="R30" s="179"/>
      <c r="S30" s="178"/>
      <c r="T30" s="179"/>
      <c r="U30" s="178"/>
      <c r="V30" s="179"/>
      <c r="W30" s="178"/>
      <c r="X30" s="179"/>
      <c r="Y30" s="178"/>
      <c r="Z30" s="179"/>
      <c r="AA30" s="169"/>
    </row>
    <row r="31" spans="1:27" s="175" customFormat="1" x14ac:dyDescent="0.2">
      <c r="A31" s="170"/>
      <c r="B31" s="171"/>
      <c r="C31" s="172">
        <v>0</v>
      </c>
      <c r="D31" s="173"/>
      <c r="E31" s="172">
        <v>0</v>
      </c>
      <c r="F31" s="173"/>
      <c r="G31" s="172">
        <v>0</v>
      </c>
      <c r="H31" s="173"/>
      <c r="I31" s="172">
        <v>0</v>
      </c>
      <c r="J31" s="173"/>
      <c r="K31" s="172">
        <v>0</v>
      </c>
      <c r="L31" s="173"/>
      <c r="M31" s="172">
        <v>0</v>
      </c>
      <c r="N31" s="173"/>
      <c r="O31" s="172"/>
      <c r="P31" s="173"/>
      <c r="Q31" s="172"/>
      <c r="R31" s="173"/>
      <c r="S31" s="172"/>
      <c r="T31" s="173"/>
      <c r="U31" s="172"/>
      <c r="V31" s="173"/>
      <c r="W31" s="180"/>
      <c r="X31" s="181"/>
      <c r="Y31" s="180"/>
      <c r="Z31" s="181"/>
      <c r="AA31" s="174"/>
    </row>
    <row r="32" spans="1:27" ht="12.75" customHeight="1" x14ac:dyDescent="0.2">
      <c r="A32" s="160">
        <v>800</v>
      </c>
      <c r="B32" s="161" t="s">
        <v>28</v>
      </c>
      <c r="C32" s="162"/>
      <c r="D32" s="163"/>
      <c r="E32" s="162"/>
      <c r="F32" s="163"/>
      <c r="G32" s="162"/>
      <c r="H32" s="163"/>
      <c r="I32" s="162"/>
      <c r="J32" s="163"/>
      <c r="K32" s="162"/>
      <c r="L32" s="163"/>
      <c r="M32" s="162"/>
      <c r="N32" s="163"/>
      <c r="O32" s="162"/>
      <c r="P32" s="163"/>
      <c r="Q32" s="162"/>
      <c r="R32" s="163"/>
      <c r="S32" s="162"/>
      <c r="T32" s="163"/>
      <c r="U32" s="162"/>
      <c r="V32" s="163"/>
      <c r="W32" s="162"/>
      <c r="X32" s="163"/>
      <c r="Y32" s="162"/>
      <c r="Z32" s="163"/>
      <c r="AA32" s="164">
        <v>0</v>
      </c>
    </row>
    <row r="33" spans="1:27" x14ac:dyDescent="0.2">
      <c r="A33" s="165"/>
      <c r="B33" s="166"/>
      <c r="C33" s="178"/>
      <c r="D33" s="179"/>
      <c r="E33" s="178"/>
      <c r="F33" s="179"/>
      <c r="G33" s="178"/>
      <c r="H33" s="179"/>
      <c r="I33" s="178"/>
      <c r="J33" s="179"/>
      <c r="K33" s="178"/>
      <c r="L33" s="179"/>
      <c r="M33" s="167" t="e">
        <f>M34/$AA32</f>
        <v>#DIV/0!</v>
      </c>
      <c r="N33" s="168"/>
      <c r="O33" s="178"/>
      <c r="P33" s="179"/>
      <c r="Q33" s="178"/>
      <c r="R33" s="179"/>
      <c r="S33" s="178"/>
      <c r="T33" s="179"/>
      <c r="U33" s="167" t="e">
        <f t="shared" ref="U33" si="60">U34/$AA32</f>
        <v>#DIV/0!</v>
      </c>
      <c r="V33" s="168"/>
      <c r="W33" s="167" t="e">
        <f t="shared" ref="W33" si="61">W34/$AA32</f>
        <v>#DIV/0!</v>
      </c>
      <c r="X33" s="168"/>
      <c r="Y33" s="178"/>
      <c r="Z33" s="179"/>
      <c r="AA33" s="169"/>
    </row>
    <row r="34" spans="1:27" s="175" customFormat="1" x14ac:dyDescent="0.2">
      <c r="A34" s="170"/>
      <c r="B34" s="171"/>
      <c r="C34" s="180"/>
      <c r="D34" s="181"/>
      <c r="E34" s="180"/>
      <c r="F34" s="181"/>
      <c r="G34" s="172"/>
      <c r="H34" s="173"/>
      <c r="I34" s="180"/>
      <c r="J34" s="181"/>
      <c r="K34" s="180"/>
      <c r="L34" s="181"/>
      <c r="M34" s="180">
        <v>0</v>
      </c>
      <c r="N34" s="181"/>
      <c r="O34" s="180"/>
      <c r="P34" s="181"/>
      <c r="Q34" s="172"/>
      <c r="R34" s="173"/>
      <c r="S34" s="180"/>
      <c r="T34" s="181"/>
      <c r="U34" s="180">
        <v>0</v>
      </c>
      <c r="V34" s="181"/>
      <c r="W34" s="180">
        <v>0</v>
      </c>
      <c r="X34" s="181"/>
      <c r="Y34" s="180"/>
      <c r="Z34" s="181"/>
      <c r="AA34" s="174"/>
    </row>
    <row r="35" spans="1:27" ht="12.75" customHeight="1" x14ac:dyDescent="0.2">
      <c r="A35" s="160">
        <v>900</v>
      </c>
      <c r="B35" s="161" t="s">
        <v>45</v>
      </c>
      <c r="C35" s="162"/>
      <c r="D35" s="163"/>
      <c r="E35" s="162"/>
      <c r="F35" s="163"/>
      <c r="G35" s="162"/>
      <c r="H35" s="163"/>
      <c r="I35" s="162"/>
      <c r="J35" s="163"/>
      <c r="K35" s="162"/>
      <c r="L35" s="163"/>
      <c r="M35" s="162"/>
      <c r="N35" s="163"/>
      <c r="O35" s="162"/>
      <c r="P35" s="163"/>
      <c r="Q35" s="162"/>
      <c r="R35" s="163"/>
      <c r="S35" s="162"/>
      <c r="T35" s="163"/>
      <c r="U35" s="162"/>
      <c r="V35" s="163"/>
      <c r="W35" s="176"/>
      <c r="X35" s="177"/>
      <c r="Y35" s="176"/>
      <c r="Z35" s="177"/>
      <c r="AA35" s="164">
        <v>0</v>
      </c>
    </row>
    <row r="36" spans="1:27" x14ac:dyDescent="0.2">
      <c r="A36" s="165"/>
      <c r="B36" s="166"/>
      <c r="C36" s="178"/>
      <c r="D36" s="179"/>
      <c r="E36" s="178"/>
      <c r="F36" s="179"/>
      <c r="G36" s="178"/>
      <c r="H36" s="179"/>
      <c r="I36" s="178"/>
      <c r="J36" s="179"/>
      <c r="K36" s="178"/>
      <c r="L36" s="179"/>
      <c r="M36" s="178"/>
      <c r="N36" s="179"/>
      <c r="O36" s="178"/>
      <c r="P36" s="179"/>
      <c r="Q36" s="178"/>
      <c r="R36" s="179"/>
      <c r="S36" s="178"/>
      <c r="T36" s="179"/>
      <c r="U36" s="178"/>
      <c r="V36" s="179"/>
      <c r="W36" s="167" t="e">
        <f>W37/$AA35</f>
        <v>#DIV/0!</v>
      </c>
      <c r="X36" s="168"/>
      <c r="Y36" s="167" t="e">
        <f>Y37/$AA35</f>
        <v>#DIV/0!</v>
      </c>
      <c r="Z36" s="168"/>
      <c r="AA36" s="169"/>
    </row>
    <row r="37" spans="1:27" s="175" customFormat="1" x14ac:dyDescent="0.2">
      <c r="A37" s="170"/>
      <c r="B37" s="171"/>
      <c r="C37" s="180"/>
      <c r="D37" s="181"/>
      <c r="E37" s="180"/>
      <c r="F37" s="181"/>
      <c r="G37" s="180"/>
      <c r="H37" s="181"/>
      <c r="I37" s="180"/>
      <c r="J37" s="181"/>
      <c r="K37" s="180"/>
      <c r="L37" s="181"/>
      <c r="M37" s="180"/>
      <c r="N37" s="181"/>
      <c r="O37" s="180"/>
      <c r="P37" s="181"/>
      <c r="Q37" s="180"/>
      <c r="R37" s="181"/>
      <c r="S37" s="180"/>
      <c r="T37" s="181"/>
      <c r="U37" s="180"/>
      <c r="V37" s="181"/>
      <c r="W37" s="180">
        <v>0</v>
      </c>
      <c r="X37" s="181"/>
      <c r="Y37" s="180">
        <v>0</v>
      </c>
      <c r="Z37" s="181"/>
      <c r="AA37" s="174"/>
    </row>
    <row r="38" spans="1:27" ht="12.75" hidden="1" customHeight="1" x14ac:dyDescent="0.2">
      <c r="A38" s="160" t="e">
        <f>#REF!</f>
        <v>#REF!</v>
      </c>
      <c r="B38" s="161" t="e">
        <f>#REF!</f>
        <v>#REF!</v>
      </c>
      <c r="C38" s="162"/>
      <c r="D38" s="163"/>
      <c r="E38" s="162"/>
      <c r="F38" s="163"/>
      <c r="G38" s="162"/>
      <c r="H38" s="163"/>
      <c r="I38" s="162"/>
      <c r="J38" s="163"/>
      <c r="K38" s="162"/>
      <c r="L38" s="163"/>
      <c r="M38" s="162"/>
      <c r="N38" s="163"/>
      <c r="O38" s="162"/>
      <c r="P38" s="163"/>
      <c r="Q38" s="162"/>
      <c r="R38" s="163"/>
      <c r="S38" s="162"/>
      <c r="T38" s="163"/>
      <c r="U38" s="162"/>
      <c r="V38" s="163"/>
      <c r="W38" s="162"/>
      <c r="X38" s="163"/>
      <c r="Y38" s="162"/>
      <c r="Z38" s="163"/>
      <c r="AA38" s="164" t="e">
        <f>#REF!*(1+#REF!)</f>
        <v>#REF!</v>
      </c>
    </row>
    <row r="39" spans="1:27" hidden="1" x14ac:dyDescent="0.2">
      <c r="A39" s="165"/>
      <c r="B39" s="166"/>
      <c r="C39" s="178"/>
      <c r="D39" s="179"/>
      <c r="E39" s="178"/>
      <c r="F39" s="179"/>
      <c r="G39" s="178"/>
      <c r="H39" s="179"/>
      <c r="I39" s="178"/>
      <c r="J39" s="179"/>
      <c r="K39" s="178"/>
      <c r="L39" s="179"/>
      <c r="M39" s="178"/>
      <c r="N39" s="179"/>
      <c r="O39" s="178"/>
      <c r="P39" s="179"/>
      <c r="Q39" s="167"/>
      <c r="R39" s="168"/>
      <c r="S39" s="178"/>
      <c r="T39" s="179"/>
      <c r="U39" s="178"/>
      <c r="V39" s="179"/>
      <c r="W39" s="178"/>
      <c r="X39" s="179"/>
      <c r="Y39" s="178"/>
      <c r="Z39" s="179"/>
      <c r="AA39" s="169"/>
    </row>
    <row r="40" spans="1:27" s="175" customFormat="1" hidden="1" x14ac:dyDescent="0.2">
      <c r="A40" s="170"/>
      <c r="B40" s="171"/>
      <c r="C40" s="180"/>
      <c r="D40" s="181"/>
      <c r="E40" s="180"/>
      <c r="F40" s="181"/>
      <c r="G40" s="172"/>
      <c r="H40" s="173"/>
      <c r="I40" s="180"/>
      <c r="J40" s="181"/>
      <c r="K40" s="180"/>
      <c r="L40" s="181"/>
      <c r="M40" s="180"/>
      <c r="N40" s="181"/>
      <c r="O40" s="180"/>
      <c r="P40" s="181"/>
      <c r="Q40" s="172"/>
      <c r="R40" s="173"/>
      <c r="S40" s="180"/>
      <c r="T40" s="181"/>
      <c r="U40" s="180"/>
      <c r="V40" s="181"/>
      <c r="W40" s="180"/>
      <c r="X40" s="181"/>
      <c r="Y40" s="180"/>
      <c r="Z40" s="181"/>
      <c r="AA40" s="174"/>
    </row>
    <row r="41" spans="1:27" ht="12.75" hidden="1" customHeight="1" x14ac:dyDescent="0.2">
      <c r="A41" s="160" t="e">
        <f>#REF!</f>
        <v>#REF!</v>
      </c>
      <c r="B41" s="161" t="e">
        <f>#REF!</f>
        <v>#REF!</v>
      </c>
      <c r="C41" s="162"/>
      <c r="D41" s="163"/>
      <c r="E41" s="162"/>
      <c r="F41" s="163"/>
      <c r="G41" s="162"/>
      <c r="H41" s="163"/>
      <c r="I41" s="162"/>
      <c r="J41" s="163"/>
      <c r="K41" s="162"/>
      <c r="L41" s="163"/>
      <c r="M41" s="162"/>
      <c r="N41" s="163"/>
      <c r="O41" s="162"/>
      <c r="P41" s="163"/>
      <c r="Q41" s="162"/>
      <c r="R41" s="163"/>
      <c r="S41" s="176"/>
      <c r="T41" s="177"/>
      <c r="U41" s="176"/>
      <c r="V41" s="177"/>
      <c r="W41" s="176"/>
      <c r="X41" s="177"/>
      <c r="Y41" s="176"/>
      <c r="Z41" s="177"/>
      <c r="AA41" s="164" t="e">
        <f>#REF!*(1+#REF!)</f>
        <v>#REF!</v>
      </c>
    </row>
    <row r="42" spans="1:27" hidden="1" x14ac:dyDescent="0.2">
      <c r="A42" s="165"/>
      <c r="B42" s="166"/>
      <c r="C42" s="178"/>
      <c r="D42" s="179"/>
      <c r="E42" s="178"/>
      <c r="F42" s="179"/>
      <c r="G42" s="178"/>
      <c r="H42" s="179"/>
      <c r="I42" s="178"/>
      <c r="J42" s="179"/>
      <c r="K42" s="178"/>
      <c r="L42" s="179"/>
      <c r="M42" s="178"/>
      <c r="N42" s="179"/>
      <c r="O42" s="178"/>
      <c r="P42" s="179"/>
      <c r="Q42" s="167"/>
      <c r="R42" s="168"/>
      <c r="S42" s="178"/>
      <c r="T42" s="179"/>
      <c r="U42" s="178"/>
      <c r="V42" s="179"/>
      <c r="W42" s="178"/>
      <c r="X42" s="179"/>
      <c r="Y42" s="178"/>
      <c r="Z42" s="179"/>
      <c r="AA42" s="169"/>
    </row>
    <row r="43" spans="1:27" s="175" customFormat="1" hidden="1" x14ac:dyDescent="0.2">
      <c r="A43" s="170"/>
      <c r="B43" s="171"/>
      <c r="C43" s="180"/>
      <c r="D43" s="181"/>
      <c r="E43" s="180"/>
      <c r="F43" s="181"/>
      <c r="G43" s="172"/>
      <c r="H43" s="173"/>
      <c r="I43" s="180"/>
      <c r="J43" s="181"/>
      <c r="K43" s="180"/>
      <c r="L43" s="181"/>
      <c r="M43" s="180"/>
      <c r="N43" s="181"/>
      <c r="O43" s="180"/>
      <c r="P43" s="181"/>
      <c r="Q43" s="172"/>
      <c r="R43" s="173"/>
      <c r="S43" s="180"/>
      <c r="T43" s="181"/>
      <c r="U43" s="180"/>
      <c r="V43" s="181"/>
      <c r="W43" s="180"/>
      <c r="X43" s="181"/>
      <c r="Y43" s="180"/>
      <c r="Z43" s="181"/>
      <c r="AA43" s="174"/>
    </row>
    <row r="44" spans="1:27" s="175" customFormat="1" ht="6.75" customHeight="1" x14ac:dyDescent="0.2">
      <c r="A44" s="182"/>
      <c r="B44" s="183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5"/>
    </row>
    <row r="45" spans="1:27" ht="36" customHeight="1" x14ac:dyDescent="0.2">
      <c r="A45" s="186" t="s">
        <v>169</v>
      </c>
      <c r="B45" s="187"/>
      <c r="C45" s="188">
        <f>C13+C16+C43+C19+C22+C25+C28+C34+C31+C40+C37</f>
        <v>0</v>
      </c>
      <c r="D45" s="189"/>
      <c r="E45" s="188">
        <f t="shared" ref="E45" si="62">E13+E16+E43+E19+E22+E25+E28+E34+E31+E40+E37</f>
        <v>0</v>
      </c>
      <c r="F45" s="189"/>
      <c r="G45" s="188">
        <f t="shared" ref="G45" si="63">G13+G16+G43+G19+G22+G25+G28+G34+G31+G40+G37</f>
        <v>0</v>
      </c>
      <c r="H45" s="189"/>
      <c r="I45" s="188">
        <f t="shared" ref="I45" si="64">I13+I16+I43+I19+I22+I25+I28+I34+I31+I40+I37</f>
        <v>0</v>
      </c>
      <c r="J45" s="189"/>
      <c r="K45" s="188">
        <f t="shared" ref="K45" si="65">K13+K16+K43+K19+K22+K25+K28+K34+K31+K40+K37</f>
        <v>0</v>
      </c>
      <c r="L45" s="189"/>
      <c r="M45" s="188">
        <f t="shared" ref="M45" si="66">M13+M16+M43+M19+M22+M25+M28+M34+M31+M40+M37</f>
        <v>0</v>
      </c>
      <c r="N45" s="189"/>
      <c r="O45" s="188">
        <f t="shared" ref="O45" si="67">O13+O16+O43+O19+O22+O25+O28+O34+O31+O40+O37</f>
        <v>0</v>
      </c>
      <c r="P45" s="189"/>
      <c r="Q45" s="188">
        <f t="shared" ref="Q45" si="68">Q13+Q16+Q43+Q19+Q22+Q25+Q28+Q34+Q31+Q40+Q37</f>
        <v>0</v>
      </c>
      <c r="R45" s="189"/>
      <c r="S45" s="188">
        <f t="shared" ref="S45" si="69">S13+S16+S43+S19+S22+S25+S28+S34+S31+S40+S37</f>
        <v>0</v>
      </c>
      <c r="T45" s="189"/>
      <c r="U45" s="188">
        <f t="shared" ref="U45" si="70">U13+U16+U43+U19+U22+U25+U28+U34+U31+U40+U37</f>
        <v>0</v>
      </c>
      <c r="V45" s="189"/>
      <c r="W45" s="188">
        <f t="shared" ref="W45" si="71">W13+W16+W43+W19+W22+W25+W28+W34+W31+W40+W37</f>
        <v>0</v>
      </c>
      <c r="X45" s="189"/>
      <c r="Y45" s="188">
        <f t="shared" ref="Y45" si="72">Y13+Y16+Y43+Y19+Y22+Y25+Y28+Y34+Y31+Y40+Y37</f>
        <v>0</v>
      </c>
      <c r="Z45" s="189"/>
      <c r="AA45" s="190" t="e">
        <f>SUM(AA11:AA42)</f>
        <v>#REF!</v>
      </c>
    </row>
    <row r="46" spans="1:27" x14ac:dyDescent="0.2">
      <c r="A46" s="191"/>
      <c r="B46" s="192"/>
      <c r="C46" s="192"/>
      <c r="D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</row>
    <row r="47" spans="1:27" x14ac:dyDescent="0.2">
      <c r="A47" s="191"/>
      <c r="B47" s="192"/>
      <c r="C47" s="192"/>
      <c r="D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</row>
    <row r="49" spans="12:13" x14ac:dyDescent="0.2">
      <c r="L49" s="193"/>
      <c r="M49" s="193"/>
    </row>
  </sheetData>
  <mergeCells count="471">
    <mergeCell ref="S45:T45"/>
    <mergeCell ref="U45:V45"/>
    <mergeCell ref="W45:X45"/>
    <mergeCell ref="Y45:Z45"/>
    <mergeCell ref="L49:M49"/>
    <mergeCell ref="Y43:Z43"/>
    <mergeCell ref="A45:B45"/>
    <mergeCell ref="C45:D45"/>
    <mergeCell ref="E45:F45"/>
    <mergeCell ref="G45:H45"/>
    <mergeCell ref="I45:J45"/>
    <mergeCell ref="K45:L45"/>
    <mergeCell ref="M45:N45"/>
    <mergeCell ref="O45:P45"/>
    <mergeCell ref="Q45:R45"/>
    <mergeCell ref="M43:N43"/>
    <mergeCell ref="O43:P43"/>
    <mergeCell ref="Q43:R43"/>
    <mergeCell ref="S43:T43"/>
    <mergeCell ref="U43:V43"/>
    <mergeCell ref="W43:X43"/>
    <mergeCell ref="Q42:R42"/>
    <mergeCell ref="S42:T42"/>
    <mergeCell ref="U42:V42"/>
    <mergeCell ref="W42:X42"/>
    <mergeCell ref="Y42:Z42"/>
    <mergeCell ref="C43:D43"/>
    <mergeCell ref="E43:F43"/>
    <mergeCell ref="G43:H43"/>
    <mergeCell ref="I43:J43"/>
    <mergeCell ref="K43:L43"/>
    <mergeCell ref="W41:X41"/>
    <mergeCell ref="Y41:Z41"/>
    <mergeCell ref="AA41:AA43"/>
    <mergeCell ref="C42:D42"/>
    <mergeCell ref="E42:F42"/>
    <mergeCell ref="G42:H42"/>
    <mergeCell ref="I42:J42"/>
    <mergeCell ref="K42:L42"/>
    <mergeCell ref="M42:N42"/>
    <mergeCell ref="O42:P42"/>
    <mergeCell ref="K41:L41"/>
    <mergeCell ref="M41:N41"/>
    <mergeCell ref="O41:P41"/>
    <mergeCell ref="Q41:R41"/>
    <mergeCell ref="S41:T41"/>
    <mergeCell ref="U41:V41"/>
    <mergeCell ref="A41:A43"/>
    <mergeCell ref="B41:B43"/>
    <mergeCell ref="C41:D41"/>
    <mergeCell ref="E41:F41"/>
    <mergeCell ref="G41:H41"/>
    <mergeCell ref="I41:J41"/>
    <mergeCell ref="O40:P40"/>
    <mergeCell ref="Q40:R40"/>
    <mergeCell ref="S40:T40"/>
    <mergeCell ref="U40:V40"/>
    <mergeCell ref="W40:X40"/>
    <mergeCell ref="Y40:Z40"/>
    <mergeCell ref="C40:D40"/>
    <mergeCell ref="E40:F40"/>
    <mergeCell ref="G40:H40"/>
    <mergeCell ref="I40:J40"/>
    <mergeCell ref="K40:L40"/>
    <mergeCell ref="M40:N40"/>
    <mergeCell ref="O39:P39"/>
    <mergeCell ref="Q39:R39"/>
    <mergeCell ref="S39:T39"/>
    <mergeCell ref="U39:V39"/>
    <mergeCell ref="W39:X39"/>
    <mergeCell ref="Y39:Z39"/>
    <mergeCell ref="C39:D39"/>
    <mergeCell ref="E39:F39"/>
    <mergeCell ref="G39:H39"/>
    <mergeCell ref="I39:J39"/>
    <mergeCell ref="K39:L39"/>
    <mergeCell ref="M39:N39"/>
    <mergeCell ref="Q38:R38"/>
    <mergeCell ref="S38:T38"/>
    <mergeCell ref="U38:V38"/>
    <mergeCell ref="W38:X38"/>
    <mergeCell ref="Y38:Z38"/>
    <mergeCell ref="AA38:AA40"/>
    <mergeCell ref="Y37:Z37"/>
    <mergeCell ref="A38:A40"/>
    <mergeCell ref="B38:B40"/>
    <mergeCell ref="C38:D38"/>
    <mergeCell ref="E38:F38"/>
    <mergeCell ref="G38:H38"/>
    <mergeCell ref="I38:J38"/>
    <mergeCell ref="K38:L38"/>
    <mergeCell ref="M38:N38"/>
    <mergeCell ref="O38:P38"/>
    <mergeCell ref="M37:N37"/>
    <mergeCell ref="O37:P37"/>
    <mergeCell ref="Q37:R37"/>
    <mergeCell ref="S37:T37"/>
    <mergeCell ref="U37:V37"/>
    <mergeCell ref="W37:X37"/>
    <mergeCell ref="Q36:R36"/>
    <mergeCell ref="S36:T36"/>
    <mergeCell ref="U36:V36"/>
    <mergeCell ref="W36:X36"/>
    <mergeCell ref="Y36:Z36"/>
    <mergeCell ref="C37:D37"/>
    <mergeCell ref="E37:F37"/>
    <mergeCell ref="G37:H37"/>
    <mergeCell ref="I37:J37"/>
    <mergeCell ref="K37:L37"/>
    <mergeCell ref="W35:X35"/>
    <mergeCell ref="Y35:Z35"/>
    <mergeCell ref="AA35:AA37"/>
    <mergeCell ref="C36:D36"/>
    <mergeCell ref="E36:F36"/>
    <mergeCell ref="G36:H36"/>
    <mergeCell ref="I36:J36"/>
    <mergeCell ref="K36:L36"/>
    <mergeCell ref="M36:N36"/>
    <mergeCell ref="O36:P36"/>
    <mergeCell ref="K35:L35"/>
    <mergeCell ref="M35:N35"/>
    <mergeCell ref="O35:P35"/>
    <mergeCell ref="Q35:R35"/>
    <mergeCell ref="S35:T35"/>
    <mergeCell ref="U35:V35"/>
    <mergeCell ref="A35:A37"/>
    <mergeCell ref="B35:B37"/>
    <mergeCell ref="C35:D35"/>
    <mergeCell ref="E35:F35"/>
    <mergeCell ref="G35:H35"/>
    <mergeCell ref="I35:J35"/>
    <mergeCell ref="O34:P34"/>
    <mergeCell ref="Q34:R34"/>
    <mergeCell ref="S34:T34"/>
    <mergeCell ref="U34:V34"/>
    <mergeCell ref="W34:X34"/>
    <mergeCell ref="Y34:Z34"/>
    <mergeCell ref="C34:D34"/>
    <mergeCell ref="E34:F34"/>
    <mergeCell ref="G34:H34"/>
    <mergeCell ref="I34:J34"/>
    <mergeCell ref="K34:L34"/>
    <mergeCell ref="M34:N34"/>
    <mergeCell ref="O33:P33"/>
    <mergeCell ref="Q33:R33"/>
    <mergeCell ref="S33:T33"/>
    <mergeCell ref="U33:V33"/>
    <mergeCell ref="W33:X33"/>
    <mergeCell ref="Y33:Z33"/>
    <mergeCell ref="C33:D33"/>
    <mergeCell ref="E33:F33"/>
    <mergeCell ref="G33:H33"/>
    <mergeCell ref="I33:J33"/>
    <mergeCell ref="K33:L33"/>
    <mergeCell ref="M33:N33"/>
    <mergeCell ref="Q32:R32"/>
    <mergeCell ref="S32:T32"/>
    <mergeCell ref="U32:V32"/>
    <mergeCell ref="W32:X32"/>
    <mergeCell ref="Y32:Z32"/>
    <mergeCell ref="AA32:AA34"/>
    <mergeCell ref="Y31:Z31"/>
    <mergeCell ref="A32:A34"/>
    <mergeCell ref="B32:B34"/>
    <mergeCell ref="C32:D32"/>
    <mergeCell ref="E32:F32"/>
    <mergeCell ref="G32:H32"/>
    <mergeCell ref="I32:J32"/>
    <mergeCell ref="K32:L32"/>
    <mergeCell ref="M32:N32"/>
    <mergeCell ref="O32:P32"/>
    <mergeCell ref="M31:N31"/>
    <mergeCell ref="O31:P31"/>
    <mergeCell ref="Q31:R31"/>
    <mergeCell ref="S31:T31"/>
    <mergeCell ref="U31:V31"/>
    <mergeCell ref="W31:X31"/>
    <mergeCell ref="Q30:R30"/>
    <mergeCell ref="S30:T30"/>
    <mergeCell ref="U30:V30"/>
    <mergeCell ref="W30:X30"/>
    <mergeCell ref="Y30:Z30"/>
    <mergeCell ref="C31:D31"/>
    <mergeCell ref="E31:F31"/>
    <mergeCell ref="G31:H31"/>
    <mergeCell ref="I31:J31"/>
    <mergeCell ref="K31:L31"/>
    <mergeCell ref="W29:X29"/>
    <mergeCell ref="Y29:Z29"/>
    <mergeCell ref="AA29:AA31"/>
    <mergeCell ref="C30:D30"/>
    <mergeCell ref="E30:F30"/>
    <mergeCell ref="G30:H30"/>
    <mergeCell ref="I30:J30"/>
    <mergeCell ref="K30:L30"/>
    <mergeCell ref="M30:N30"/>
    <mergeCell ref="O30:P30"/>
    <mergeCell ref="K29:L29"/>
    <mergeCell ref="M29:N29"/>
    <mergeCell ref="O29:P29"/>
    <mergeCell ref="Q29:R29"/>
    <mergeCell ref="S29:T29"/>
    <mergeCell ref="U29:V29"/>
    <mergeCell ref="A29:A31"/>
    <mergeCell ref="B29:B31"/>
    <mergeCell ref="C29:D29"/>
    <mergeCell ref="E29:F29"/>
    <mergeCell ref="G29:H29"/>
    <mergeCell ref="I29:J29"/>
    <mergeCell ref="O28:P28"/>
    <mergeCell ref="Q28:R28"/>
    <mergeCell ref="S28:T28"/>
    <mergeCell ref="U28:V28"/>
    <mergeCell ref="W28:X28"/>
    <mergeCell ref="Y28:Z28"/>
    <mergeCell ref="C28:D28"/>
    <mergeCell ref="E28:F28"/>
    <mergeCell ref="G28:H28"/>
    <mergeCell ref="I28:J28"/>
    <mergeCell ref="K28:L28"/>
    <mergeCell ref="M28:N28"/>
    <mergeCell ref="O27:P27"/>
    <mergeCell ref="Q27:R27"/>
    <mergeCell ref="S27:T27"/>
    <mergeCell ref="U27:V27"/>
    <mergeCell ref="W27:X27"/>
    <mergeCell ref="Y27:Z27"/>
    <mergeCell ref="C27:D27"/>
    <mergeCell ref="E27:F27"/>
    <mergeCell ref="G27:H27"/>
    <mergeCell ref="I27:J27"/>
    <mergeCell ref="K27:L27"/>
    <mergeCell ref="M27:N27"/>
    <mergeCell ref="Q26:R26"/>
    <mergeCell ref="S26:T26"/>
    <mergeCell ref="U26:V26"/>
    <mergeCell ref="W26:X26"/>
    <mergeCell ref="Y26:Z26"/>
    <mergeCell ref="AA26:AA28"/>
    <mergeCell ref="Y25:Z25"/>
    <mergeCell ref="A26:A28"/>
    <mergeCell ref="B26:B28"/>
    <mergeCell ref="C26:D26"/>
    <mergeCell ref="E26:F26"/>
    <mergeCell ref="G26:H26"/>
    <mergeCell ref="I26:J26"/>
    <mergeCell ref="K26:L26"/>
    <mergeCell ref="M26:N26"/>
    <mergeCell ref="O26:P26"/>
    <mergeCell ref="M25:N25"/>
    <mergeCell ref="O25:P25"/>
    <mergeCell ref="Q25:R25"/>
    <mergeCell ref="S25:T25"/>
    <mergeCell ref="U25:V25"/>
    <mergeCell ref="W25:X25"/>
    <mergeCell ref="Q24:R24"/>
    <mergeCell ref="S24:T24"/>
    <mergeCell ref="U24:V24"/>
    <mergeCell ref="W24:X24"/>
    <mergeCell ref="Y24:Z24"/>
    <mergeCell ref="C25:D25"/>
    <mergeCell ref="E25:F25"/>
    <mergeCell ref="G25:H25"/>
    <mergeCell ref="I25:J25"/>
    <mergeCell ref="K25:L25"/>
    <mergeCell ref="W23:X23"/>
    <mergeCell ref="Y23:Z23"/>
    <mergeCell ref="AA23:AA25"/>
    <mergeCell ref="C24:D24"/>
    <mergeCell ref="E24:F24"/>
    <mergeCell ref="G24:H24"/>
    <mergeCell ref="I24:J24"/>
    <mergeCell ref="K24:L24"/>
    <mergeCell ref="M24:N24"/>
    <mergeCell ref="O24:P24"/>
    <mergeCell ref="K23:L23"/>
    <mergeCell ref="M23:N23"/>
    <mergeCell ref="O23:P23"/>
    <mergeCell ref="Q23:R23"/>
    <mergeCell ref="S23:T23"/>
    <mergeCell ref="U23:V23"/>
    <mergeCell ref="A23:A25"/>
    <mergeCell ref="B23:B25"/>
    <mergeCell ref="C23:D23"/>
    <mergeCell ref="E23:F23"/>
    <mergeCell ref="G23:H23"/>
    <mergeCell ref="I23:J23"/>
    <mergeCell ref="O22:P22"/>
    <mergeCell ref="Q22:R22"/>
    <mergeCell ref="S22:T22"/>
    <mergeCell ref="U22:V22"/>
    <mergeCell ref="W22:X22"/>
    <mergeCell ref="Y22:Z22"/>
    <mergeCell ref="C22:D22"/>
    <mergeCell ref="E22:F22"/>
    <mergeCell ref="G22:H22"/>
    <mergeCell ref="I22:J22"/>
    <mergeCell ref="K22:L22"/>
    <mergeCell ref="M22:N22"/>
    <mergeCell ref="O21:P21"/>
    <mergeCell ref="Q21:R21"/>
    <mergeCell ref="S21:T21"/>
    <mergeCell ref="U21:V21"/>
    <mergeCell ref="W21:X21"/>
    <mergeCell ref="Y21:Z21"/>
    <mergeCell ref="C21:D21"/>
    <mergeCell ref="E21:F21"/>
    <mergeCell ref="G21:H21"/>
    <mergeCell ref="I21:J21"/>
    <mergeCell ref="K21:L21"/>
    <mergeCell ref="M21:N21"/>
    <mergeCell ref="Q20:R20"/>
    <mergeCell ref="S20:T20"/>
    <mergeCell ref="U20:V20"/>
    <mergeCell ref="W20:X20"/>
    <mergeCell ref="Y20:Z20"/>
    <mergeCell ref="AA20:AA22"/>
    <mergeCell ref="Y19:Z19"/>
    <mergeCell ref="A20:A22"/>
    <mergeCell ref="B20:B22"/>
    <mergeCell ref="C20:D20"/>
    <mergeCell ref="E20:F20"/>
    <mergeCell ref="G20:H20"/>
    <mergeCell ref="I20:J20"/>
    <mergeCell ref="K20:L20"/>
    <mergeCell ref="M20:N20"/>
    <mergeCell ref="O20:P20"/>
    <mergeCell ref="M19:N19"/>
    <mergeCell ref="O19:P19"/>
    <mergeCell ref="Q19:R19"/>
    <mergeCell ref="S19:T19"/>
    <mergeCell ref="U19:V19"/>
    <mergeCell ref="W19:X19"/>
    <mergeCell ref="Q18:R18"/>
    <mergeCell ref="S18:T18"/>
    <mergeCell ref="U18:V18"/>
    <mergeCell ref="W18:X18"/>
    <mergeCell ref="Y18:Z18"/>
    <mergeCell ref="C19:D19"/>
    <mergeCell ref="E19:F19"/>
    <mergeCell ref="G19:H19"/>
    <mergeCell ref="I19:J19"/>
    <mergeCell ref="K19:L19"/>
    <mergeCell ref="W17:X17"/>
    <mergeCell ref="Y17:Z17"/>
    <mergeCell ref="AA17:AA19"/>
    <mergeCell ref="C18:D18"/>
    <mergeCell ref="E18:F18"/>
    <mergeCell ref="G18:H18"/>
    <mergeCell ref="I18:J18"/>
    <mergeCell ref="K18:L18"/>
    <mergeCell ref="M18:N18"/>
    <mergeCell ref="O18:P18"/>
    <mergeCell ref="K17:L17"/>
    <mergeCell ref="M17:N17"/>
    <mergeCell ref="O17:P17"/>
    <mergeCell ref="Q17:R17"/>
    <mergeCell ref="S17:T17"/>
    <mergeCell ref="U17:V17"/>
    <mergeCell ref="A17:A19"/>
    <mergeCell ref="B17:B19"/>
    <mergeCell ref="C17:D17"/>
    <mergeCell ref="E17:F17"/>
    <mergeCell ref="G17:H17"/>
    <mergeCell ref="I17:J17"/>
    <mergeCell ref="O16:P16"/>
    <mergeCell ref="Q16:R16"/>
    <mergeCell ref="S16:T16"/>
    <mergeCell ref="U16:V16"/>
    <mergeCell ref="W16:X16"/>
    <mergeCell ref="Y16:Z16"/>
    <mergeCell ref="C16:D16"/>
    <mergeCell ref="E16:F16"/>
    <mergeCell ref="G16:H16"/>
    <mergeCell ref="I16:J16"/>
    <mergeCell ref="K16:L16"/>
    <mergeCell ref="M16:N16"/>
    <mergeCell ref="O15:P15"/>
    <mergeCell ref="Q15:R15"/>
    <mergeCell ref="S15:T15"/>
    <mergeCell ref="U15:V15"/>
    <mergeCell ref="W15:X15"/>
    <mergeCell ref="Y15:Z15"/>
    <mergeCell ref="C15:D15"/>
    <mergeCell ref="E15:F15"/>
    <mergeCell ref="G15:H15"/>
    <mergeCell ref="I15:J15"/>
    <mergeCell ref="K15:L15"/>
    <mergeCell ref="M15:N15"/>
    <mergeCell ref="Q14:R14"/>
    <mergeCell ref="S14:T14"/>
    <mergeCell ref="U14:V14"/>
    <mergeCell ref="W14:X14"/>
    <mergeCell ref="Y14:Z14"/>
    <mergeCell ref="AA14:AA16"/>
    <mergeCell ref="Y13:Z13"/>
    <mergeCell ref="A14:A16"/>
    <mergeCell ref="B14:B16"/>
    <mergeCell ref="C14:D14"/>
    <mergeCell ref="E14:F14"/>
    <mergeCell ref="G14:H14"/>
    <mergeCell ref="I14:J14"/>
    <mergeCell ref="K14:L14"/>
    <mergeCell ref="M14:N14"/>
    <mergeCell ref="O14:P14"/>
    <mergeCell ref="M13:N13"/>
    <mergeCell ref="O13:P13"/>
    <mergeCell ref="Q13:R13"/>
    <mergeCell ref="S13:T13"/>
    <mergeCell ref="U13:V13"/>
    <mergeCell ref="W13:X13"/>
    <mergeCell ref="Q12:R12"/>
    <mergeCell ref="S12:T12"/>
    <mergeCell ref="U12:V12"/>
    <mergeCell ref="W12:X12"/>
    <mergeCell ref="Y12:Z12"/>
    <mergeCell ref="C13:D13"/>
    <mergeCell ref="E13:F13"/>
    <mergeCell ref="G13:H13"/>
    <mergeCell ref="I13:J13"/>
    <mergeCell ref="K13:L13"/>
    <mergeCell ref="W11:X11"/>
    <mergeCell ref="Y11:Z11"/>
    <mergeCell ref="AA11:AA13"/>
    <mergeCell ref="C12:D12"/>
    <mergeCell ref="E12:F12"/>
    <mergeCell ref="G12:H12"/>
    <mergeCell ref="I12:J12"/>
    <mergeCell ref="K12:L12"/>
    <mergeCell ref="M12:N12"/>
    <mergeCell ref="O12:P12"/>
    <mergeCell ref="K11:L11"/>
    <mergeCell ref="M11:N11"/>
    <mergeCell ref="O11:P11"/>
    <mergeCell ref="Q11:R11"/>
    <mergeCell ref="S11:T11"/>
    <mergeCell ref="U11:V11"/>
    <mergeCell ref="A11:A13"/>
    <mergeCell ref="B11:B13"/>
    <mergeCell ref="C11:D11"/>
    <mergeCell ref="E11:F11"/>
    <mergeCell ref="G11:H11"/>
    <mergeCell ref="I11:J11"/>
    <mergeCell ref="O10:P10"/>
    <mergeCell ref="Q10:R10"/>
    <mergeCell ref="S10:T10"/>
    <mergeCell ref="U10:V10"/>
    <mergeCell ref="W10:X10"/>
    <mergeCell ref="Y10:Z10"/>
    <mergeCell ref="C10:D10"/>
    <mergeCell ref="E10:F10"/>
    <mergeCell ref="G10:H10"/>
    <mergeCell ref="I10:J10"/>
    <mergeCell ref="K10:L10"/>
    <mergeCell ref="M10:N10"/>
    <mergeCell ref="Q9:R9"/>
    <mergeCell ref="S9:T9"/>
    <mergeCell ref="U9:V9"/>
    <mergeCell ref="W9:X9"/>
    <mergeCell ref="Y9:Z9"/>
    <mergeCell ref="AA9:AA10"/>
    <mergeCell ref="C4:AA4"/>
    <mergeCell ref="C5:AA5"/>
    <mergeCell ref="A8:AA8"/>
    <mergeCell ref="C9:D9"/>
    <mergeCell ref="E9:F9"/>
    <mergeCell ref="G9:H9"/>
    <mergeCell ref="I9:J9"/>
    <mergeCell ref="K9:L9"/>
    <mergeCell ref="M9:N9"/>
    <mergeCell ref="O9:P9"/>
  </mergeCells>
  <printOptions horizontalCentered="1"/>
  <pageMargins left="0.51181102362204722" right="0.51181102362204722" top="0.78740157480314965" bottom="0.1968503937007874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P188"/>
  <sheetViews>
    <sheetView tabSelected="1" view="pageBreakPreview" topLeftCell="A148" zoomScale="90" zoomScaleNormal="80" zoomScaleSheetLayoutView="90" zoomScalePageLayoutView="70" workbookViewId="0">
      <selection activeCell="D192" sqref="D192"/>
    </sheetView>
  </sheetViews>
  <sheetFormatPr defaultRowHeight="12.75" x14ac:dyDescent="0.2"/>
  <cols>
    <col min="1" max="1" width="10" style="1" customWidth="1"/>
    <col min="2" max="2" width="57" style="1" customWidth="1"/>
    <col min="3" max="3" width="9.7109375" style="2" customWidth="1"/>
    <col min="4" max="4" width="15.7109375" style="1" customWidth="1"/>
    <col min="5" max="5" width="14.5703125" style="1" customWidth="1"/>
    <col min="6" max="6" width="12.7109375" style="1" hidden="1" customWidth="1"/>
    <col min="7" max="7" width="23.140625" style="1" hidden="1" customWidth="1"/>
    <col min="8" max="8" width="12.7109375" style="1" hidden="1" customWidth="1"/>
    <col min="9" max="9" width="21" style="1" hidden="1" customWidth="1"/>
    <col min="10" max="10" width="12.7109375" style="1" hidden="1" customWidth="1"/>
    <col min="11" max="11" width="18.7109375" style="1" hidden="1" customWidth="1"/>
    <col min="12" max="12" width="12.7109375" style="1" hidden="1" customWidth="1"/>
    <col min="13" max="13" width="18.7109375" style="1" hidden="1" customWidth="1"/>
    <col min="14" max="14" width="12.7109375" style="1" hidden="1" customWidth="1"/>
    <col min="15" max="15" width="18.7109375" style="1" hidden="1" customWidth="1"/>
    <col min="16" max="16" width="21.7109375" style="1" customWidth="1"/>
    <col min="17" max="16384" width="9.140625" style="1"/>
  </cols>
  <sheetData>
    <row r="1" spans="1:16" ht="1.5" customHeight="1" x14ac:dyDescent="0.2"/>
    <row r="2" spans="1:16" ht="13.5" hidden="1" thickBot="1" x14ac:dyDescent="0.25"/>
    <row r="3" spans="1:16" ht="87" customHeight="1" x14ac:dyDescent="0.2">
      <c r="A3" s="112" t="s">
        <v>20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4"/>
    </row>
    <row r="4" spans="1:16" ht="14.25" customHeight="1" x14ac:dyDescent="0.2">
      <c r="A4" s="47"/>
      <c r="B4" s="3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8"/>
    </row>
    <row r="5" spans="1:16" ht="14.25" customHeight="1" x14ac:dyDescent="0.2">
      <c r="A5" s="47" t="s">
        <v>50</v>
      </c>
      <c r="B5" s="3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8"/>
    </row>
    <row r="6" spans="1:16" ht="21" customHeight="1" x14ac:dyDescent="0.2">
      <c r="A6" s="115" t="s">
        <v>36</v>
      </c>
      <c r="B6" s="116"/>
      <c r="C6" s="116"/>
      <c r="D6" s="116"/>
      <c r="E6" s="81"/>
      <c r="F6" s="80"/>
      <c r="G6" s="80"/>
      <c r="H6" s="80"/>
      <c r="I6" s="80"/>
      <c r="J6" s="80"/>
      <c r="K6" s="80"/>
      <c r="L6" s="80"/>
      <c r="M6" s="80"/>
      <c r="N6" s="80"/>
      <c r="O6" s="80"/>
      <c r="P6" s="82"/>
    </row>
    <row r="7" spans="1:16" ht="15" customHeight="1" thickBot="1" x14ac:dyDescent="0.25">
      <c r="A7" s="49"/>
      <c r="B7" s="16"/>
      <c r="C7" s="17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50"/>
    </row>
    <row r="8" spans="1:16" s="4" customFormat="1" ht="21" customHeight="1" x14ac:dyDescent="0.2">
      <c r="A8" s="119" t="s">
        <v>0</v>
      </c>
      <c r="B8" s="117" t="s">
        <v>16</v>
      </c>
      <c r="C8" s="110" t="s">
        <v>17</v>
      </c>
      <c r="D8" s="117" t="s">
        <v>1</v>
      </c>
      <c r="E8" s="108" t="s">
        <v>18</v>
      </c>
      <c r="F8" s="117" t="s">
        <v>48</v>
      </c>
      <c r="G8" s="117"/>
      <c r="H8" s="117" t="s">
        <v>38</v>
      </c>
      <c r="I8" s="117"/>
      <c r="J8" s="117" t="s">
        <v>49</v>
      </c>
      <c r="K8" s="117"/>
      <c r="L8" s="117" t="s">
        <v>39</v>
      </c>
      <c r="M8" s="117"/>
      <c r="N8" s="117" t="s">
        <v>40</v>
      </c>
      <c r="O8" s="117"/>
      <c r="P8" s="108" t="s">
        <v>19</v>
      </c>
    </row>
    <row r="9" spans="1:16" s="4" customFormat="1" ht="21" customHeight="1" thickBot="1" x14ac:dyDescent="0.25">
      <c r="A9" s="120"/>
      <c r="B9" s="118"/>
      <c r="C9" s="111"/>
      <c r="D9" s="118"/>
      <c r="E9" s="109"/>
      <c r="F9" s="60" t="s">
        <v>41</v>
      </c>
      <c r="G9" s="61" t="s">
        <v>42</v>
      </c>
      <c r="H9" s="60" t="s">
        <v>41</v>
      </c>
      <c r="I9" s="61" t="s">
        <v>42</v>
      </c>
      <c r="J9" s="60" t="s">
        <v>41</v>
      </c>
      <c r="K9" s="61" t="s">
        <v>42</v>
      </c>
      <c r="L9" s="60" t="s">
        <v>41</v>
      </c>
      <c r="M9" s="61" t="s">
        <v>42</v>
      </c>
      <c r="N9" s="60" t="s">
        <v>41</v>
      </c>
      <c r="O9" s="61" t="s">
        <v>42</v>
      </c>
      <c r="P9" s="109"/>
    </row>
    <row r="10" spans="1:16" ht="14.25" x14ac:dyDescent="0.2">
      <c r="A10" s="22">
        <v>100</v>
      </c>
      <c r="B10" s="23" t="s">
        <v>32</v>
      </c>
      <c r="C10" s="24"/>
      <c r="D10" s="25"/>
      <c r="E10" s="26"/>
      <c r="F10" s="62"/>
      <c r="G10" s="63"/>
      <c r="H10" s="62"/>
      <c r="I10" s="63"/>
      <c r="J10" s="62"/>
      <c r="K10" s="63"/>
      <c r="L10" s="62"/>
      <c r="M10" s="63"/>
      <c r="N10" s="62"/>
      <c r="O10" s="63"/>
      <c r="P10" s="27"/>
    </row>
    <row r="11" spans="1:16" ht="14.25" x14ac:dyDescent="0.2">
      <c r="A11" s="83">
        <v>101</v>
      </c>
      <c r="B11" s="13" t="s">
        <v>51</v>
      </c>
      <c r="C11" s="84" t="s">
        <v>52</v>
      </c>
      <c r="D11" s="85">
        <v>42</v>
      </c>
      <c r="E11" s="86"/>
      <c r="F11" s="64">
        <v>18</v>
      </c>
      <c r="G11" s="65">
        <f>F11*$E11</f>
        <v>0</v>
      </c>
      <c r="H11" s="64">
        <v>6</v>
      </c>
      <c r="I11" s="65">
        <f>H11*$E11</f>
        <v>0</v>
      </c>
      <c r="J11" s="64">
        <v>6</v>
      </c>
      <c r="K11" s="65">
        <f>J11*$E11</f>
        <v>0</v>
      </c>
      <c r="L11" s="64">
        <v>6</v>
      </c>
      <c r="M11" s="65">
        <f>L11*$E11</f>
        <v>0</v>
      </c>
      <c r="N11" s="64">
        <v>6</v>
      </c>
      <c r="O11" s="65">
        <f>N11*$E11</f>
        <v>0</v>
      </c>
      <c r="P11" s="88">
        <f>D11*E11</f>
        <v>0</v>
      </c>
    </row>
    <row r="12" spans="1:16" ht="28.5" x14ac:dyDescent="0.2">
      <c r="A12" s="83">
        <v>102</v>
      </c>
      <c r="B12" s="13" t="s">
        <v>53</v>
      </c>
      <c r="C12" s="84" t="s">
        <v>54</v>
      </c>
      <c r="D12" s="85">
        <v>33</v>
      </c>
      <c r="E12" s="86"/>
      <c r="F12" s="64">
        <v>12</v>
      </c>
      <c r="G12" s="65">
        <f t="shared" ref="G12:I71" si="0">F12*$E12</f>
        <v>0</v>
      </c>
      <c r="H12" s="64">
        <v>6</v>
      </c>
      <c r="I12" s="65">
        <f t="shared" si="0"/>
        <v>0</v>
      </c>
      <c r="J12" s="64">
        <v>6</v>
      </c>
      <c r="K12" s="65">
        <f t="shared" ref="K12" si="1">J12*$E12</f>
        <v>0</v>
      </c>
      <c r="L12" s="64">
        <v>3</v>
      </c>
      <c r="M12" s="65">
        <f t="shared" ref="M12" si="2">L12*$E12</f>
        <v>0</v>
      </c>
      <c r="N12" s="64">
        <v>6</v>
      </c>
      <c r="O12" s="65">
        <f t="shared" ref="O12" si="3">N12*$E12</f>
        <v>0</v>
      </c>
      <c r="P12" s="88">
        <f>D12*E12</f>
        <v>0</v>
      </c>
    </row>
    <row r="13" spans="1:16" ht="42.75" x14ac:dyDescent="0.2">
      <c r="A13" s="83">
        <v>103</v>
      </c>
      <c r="B13" s="13" t="s">
        <v>55</v>
      </c>
      <c r="C13" s="84" t="s">
        <v>54</v>
      </c>
      <c r="D13" s="85">
        <v>33</v>
      </c>
      <c r="E13" s="86"/>
      <c r="F13" s="64">
        <v>12</v>
      </c>
      <c r="G13" s="65">
        <f t="shared" si="0"/>
        <v>0</v>
      </c>
      <c r="H13" s="64">
        <v>6</v>
      </c>
      <c r="I13" s="65">
        <f t="shared" si="0"/>
        <v>0</v>
      </c>
      <c r="J13" s="64">
        <v>6</v>
      </c>
      <c r="K13" s="65">
        <f t="shared" ref="K13" si="4">J13*$E13</f>
        <v>0</v>
      </c>
      <c r="L13" s="64">
        <v>3</v>
      </c>
      <c r="M13" s="65">
        <f t="shared" ref="M13" si="5">L13*$E13</f>
        <v>0</v>
      </c>
      <c r="N13" s="64">
        <v>6</v>
      </c>
      <c r="O13" s="65">
        <f t="shared" ref="O13" si="6">N13*$E13</f>
        <v>0</v>
      </c>
      <c r="P13" s="88">
        <f>D13*E13</f>
        <v>0</v>
      </c>
    </row>
    <row r="14" spans="1:16" s="18" customFormat="1" ht="28.5" x14ac:dyDescent="0.2">
      <c r="A14" s="83">
        <v>104</v>
      </c>
      <c r="B14" s="13" t="s">
        <v>56</v>
      </c>
      <c r="C14" s="84" t="s">
        <v>54</v>
      </c>
      <c r="D14" s="85">
        <v>33</v>
      </c>
      <c r="E14" s="86"/>
      <c r="F14" s="64">
        <v>12</v>
      </c>
      <c r="G14" s="65">
        <f t="shared" si="0"/>
        <v>0</v>
      </c>
      <c r="H14" s="64">
        <v>6</v>
      </c>
      <c r="I14" s="65">
        <f t="shared" si="0"/>
        <v>0</v>
      </c>
      <c r="J14" s="64">
        <v>6</v>
      </c>
      <c r="K14" s="65">
        <f t="shared" ref="K14" si="7">J14*$E14</f>
        <v>0</v>
      </c>
      <c r="L14" s="64">
        <v>3</v>
      </c>
      <c r="M14" s="65">
        <f t="shared" ref="M14" si="8">L14*$E14</f>
        <v>0</v>
      </c>
      <c r="N14" s="64">
        <v>6</v>
      </c>
      <c r="O14" s="65">
        <f t="shared" ref="O14" si="9">N14*$E14</f>
        <v>0</v>
      </c>
      <c r="P14" s="88">
        <f>D14*E14</f>
        <v>0</v>
      </c>
    </row>
    <row r="15" spans="1:16" s="18" customFormat="1" ht="14.25" x14ac:dyDescent="0.2">
      <c r="A15" s="83">
        <v>105</v>
      </c>
      <c r="B15" s="13" t="s">
        <v>57</v>
      </c>
      <c r="C15" s="84" t="s">
        <v>52</v>
      </c>
      <c r="D15" s="85">
        <v>210</v>
      </c>
      <c r="E15" s="87"/>
      <c r="F15" s="64">
        <v>52.5</v>
      </c>
      <c r="G15" s="65">
        <f t="shared" si="0"/>
        <v>0</v>
      </c>
      <c r="H15" s="64">
        <v>52.5</v>
      </c>
      <c r="I15" s="65">
        <f t="shared" si="0"/>
        <v>0</v>
      </c>
      <c r="J15" s="64">
        <v>52.5</v>
      </c>
      <c r="K15" s="65">
        <f t="shared" ref="K15" si="10">J15*$E15</f>
        <v>0</v>
      </c>
      <c r="L15" s="64">
        <v>0</v>
      </c>
      <c r="M15" s="65">
        <f t="shared" ref="M15" si="11">L15*$E15</f>
        <v>0</v>
      </c>
      <c r="N15" s="64">
        <v>52.5</v>
      </c>
      <c r="O15" s="65">
        <f t="shared" ref="O15" si="12">N15*$E15</f>
        <v>0</v>
      </c>
      <c r="P15" s="88">
        <f>D15*E15</f>
        <v>0</v>
      </c>
    </row>
    <row r="16" spans="1:16" s="18" customFormat="1" ht="14.25" x14ac:dyDescent="0.2">
      <c r="A16" s="57"/>
      <c r="B16" s="39" t="s">
        <v>33</v>
      </c>
      <c r="C16" s="22">
        <f>A10</f>
        <v>100</v>
      </c>
      <c r="D16" s="38"/>
      <c r="E16" s="36"/>
      <c r="F16" s="66"/>
      <c r="G16" s="40">
        <f>SUM(G11:G15)</f>
        <v>0</v>
      </c>
      <c r="H16" s="66"/>
      <c r="I16" s="40">
        <f>SUM(I11:I15)</f>
        <v>0</v>
      </c>
      <c r="J16" s="66"/>
      <c r="K16" s="40">
        <f>SUM(K11:K15)</f>
        <v>0</v>
      </c>
      <c r="L16" s="66"/>
      <c r="M16" s="40">
        <f>SUM(M11:M15)</f>
        <v>0</v>
      </c>
      <c r="N16" s="66"/>
      <c r="O16" s="40">
        <f>SUM(O11:O15)</f>
        <v>0</v>
      </c>
      <c r="P16" s="40">
        <f>SUM(P11:P15)</f>
        <v>0</v>
      </c>
    </row>
    <row r="17" spans="1:16" s="18" customFormat="1" ht="14.25" x14ac:dyDescent="0.2">
      <c r="A17" s="42"/>
      <c r="B17" s="43"/>
      <c r="C17" s="11"/>
      <c r="D17" s="19"/>
      <c r="E17" s="10"/>
      <c r="F17" s="64"/>
      <c r="G17" s="65"/>
      <c r="H17" s="64"/>
      <c r="I17" s="65"/>
      <c r="J17" s="64"/>
      <c r="K17" s="65"/>
      <c r="L17" s="64"/>
      <c r="M17" s="65"/>
      <c r="N17" s="64"/>
      <c r="O17" s="65"/>
      <c r="P17" s="44"/>
    </row>
    <row r="18" spans="1:16" ht="14.25" x14ac:dyDescent="0.2">
      <c r="A18" s="22">
        <v>200</v>
      </c>
      <c r="B18" s="28" t="s">
        <v>11</v>
      </c>
      <c r="C18" s="29"/>
      <c r="D18" s="30"/>
      <c r="E18" s="31"/>
      <c r="F18" s="67"/>
      <c r="G18" s="68"/>
      <c r="H18" s="67"/>
      <c r="I18" s="68"/>
      <c r="J18" s="67"/>
      <c r="K18" s="68"/>
      <c r="L18" s="67"/>
      <c r="M18" s="68"/>
      <c r="N18" s="67"/>
      <c r="O18" s="68"/>
      <c r="P18" s="32"/>
    </row>
    <row r="19" spans="1:16" ht="14.25" x14ac:dyDescent="0.2">
      <c r="A19" s="21">
        <v>201</v>
      </c>
      <c r="B19" s="59" t="s">
        <v>58</v>
      </c>
      <c r="C19" s="11" t="s">
        <v>59</v>
      </c>
      <c r="D19" s="19">
        <v>2880</v>
      </c>
      <c r="E19" s="56"/>
      <c r="F19" s="64">
        <v>1920</v>
      </c>
      <c r="G19" s="65">
        <f t="shared" si="0"/>
        <v>0</v>
      </c>
      <c r="H19" s="64">
        <v>960</v>
      </c>
      <c r="I19" s="65">
        <f t="shared" si="0"/>
        <v>0</v>
      </c>
      <c r="J19" s="64">
        <v>0</v>
      </c>
      <c r="K19" s="65">
        <f t="shared" ref="K19" si="13">J19*$E19</f>
        <v>0</v>
      </c>
      <c r="L19" s="64">
        <v>0</v>
      </c>
      <c r="M19" s="65">
        <f t="shared" ref="M19" si="14">L19*$E19</f>
        <v>0</v>
      </c>
      <c r="N19" s="64">
        <v>0</v>
      </c>
      <c r="O19" s="65">
        <f t="shared" ref="O19" si="15">N19*$E19</f>
        <v>0</v>
      </c>
      <c r="P19" s="9">
        <f>D19*E19</f>
        <v>0</v>
      </c>
    </row>
    <row r="20" spans="1:16" ht="14.25" x14ac:dyDescent="0.2">
      <c r="A20" s="21">
        <v>202</v>
      </c>
      <c r="B20" s="59" t="s">
        <v>60</v>
      </c>
      <c r="C20" s="11" t="s">
        <v>59</v>
      </c>
      <c r="D20" s="19">
        <v>5280</v>
      </c>
      <c r="E20" s="56"/>
      <c r="F20" s="64">
        <v>1920</v>
      </c>
      <c r="G20" s="65">
        <f t="shared" si="0"/>
        <v>0</v>
      </c>
      <c r="H20" s="64">
        <v>960</v>
      </c>
      <c r="I20" s="65">
        <f t="shared" si="0"/>
        <v>0</v>
      </c>
      <c r="J20" s="64">
        <v>960</v>
      </c>
      <c r="K20" s="65">
        <f t="shared" ref="K20" si="16">J20*$E20</f>
        <v>0</v>
      </c>
      <c r="L20" s="64">
        <v>480</v>
      </c>
      <c r="M20" s="65">
        <f t="shared" ref="M20" si="17">L20*$E20</f>
        <v>0</v>
      </c>
      <c r="N20" s="64">
        <v>960</v>
      </c>
      <c r="O20" s="65">
        <f t="shared" ref="O20" si="18">N20*$E20</f>
        <v>0</v>
      </c>
      <c r="P20" s="9">
        <f>D20*E20</f>
        <v>0</v>
      </c>
    </row>
    <row r="21" spans="1:16" s="20" customFormat="1" ht="14.25" x14ac:dyDescent="0.2">
      <c r="A21" s="21">
        <v>203</v>
      </c>
      <c r="B21" s="13" t="s">
        <v>61</v>
      </c>
      <c r="C21" s="11" t="s">
        <v>8</v>
      </c>
      <c r="D21" s="19">
        <v>5280</v>
      </c>
      <c r="E21" s="56"/>
      <c r="F21" s="64">
        <v>1920</v>
      </c>
      <c r="G21" s="65">
        <f t="shared" si="0"/>
        <v>0</v>
      </c>
      <c r="H21" s="64">
        <v>960</v>
      </c>
      <c r="I21" s="65">
        <f t="shared" si="0"/>
        <v>0</v>
      </c>
      <c r="J21" s="64">
        <v>960</v>
      </c>
      <c r="K21" s="65">
        <f t="shared" ref="K21" si="19">J21*$E21</f>
        <v>0</v>
      </c>
      <c r="L21" s="64">
        <v>480</v>
      </c>
      <c r="M21" s="65">
        <f t="shared" ref="M21" si="20">L21*$E21</f>
        <v>0</v>
      </c>
      <c r="N21" s="64">
        <v>960</v>
      </c>
      <c r="O21" s="65">
        <f t="shared" ref="O21" si="21">N21*$E21</f>
        <v>0</v>
      </c>
      <c r="P21" s="9">
        <f>D21*E21</f>
        <v>0</v>
      </c>
    </row>
    <row r="22" spans="1:16" s="18" customFormat="1" ht="14.25" x14ac:dyDescent="0.2">
      <c r="A22" s="57"/>
      <c r="B22" s="39" t="s">
        <v>33</v>
      </c>
      <c r="C22" s="22">
        <f>A18</f>
        <v>200</v>
      </c>
      <c r="D22" s="38"/>
      <c r="E22" s="36"/>
      <c r="F22" s="66"/>
      <c r="G22" s="40">
        <f>SUM(G19:G21)</f>
        <v>0</v>
      </c>
      <c r="H22" s="66"/>
      <c r="I22" s="40">
        <f>SUM(I19:I21)</f>
        <v>0</v>
      </c>
      <c r="J22" s="66"/>
      <c r="K22" s="40">
        <f>SUM(K19:K21)</f>
        <v>0</v>
      </c>
      <c r="L22" s="66"/>
      <c r="M22" s="40">
        <f>SUM(M19:M21)</f>
        <v>0</v>
      </c>
      <c r="N22" s="66"/>
      <c r="O22" s="40">
        <f>SUM(O19:O21)</f>
        <v>0</v>
      </c>
      <c r="P22" s="40">
        <f>SUM(P19:P21)</f>
        <v>0</v>
      </c>
    </row>
    <row r="23" spans="1:16" s="18" customFormat="1" ht="14.25" x14ac:dyDescent="0.2">
      <c r="A23" s="42"/>
      <c r="B23" s="43"/>
      <c r="C23" s="11"/>
      <c r="D23" s="19"/>
      <c r="E23" s="10"/>
      <c r="F23" s="64"/>
      <c r="G23" s="65"/>
      <c r="H23" s="64"/>
      <c r="I23" s="65"/>
      <c r="J23" s="64"/>
      <c r="K23" s="65"/>
      <c r="L23" s="64"/>
      <c r="M23" s="65"/>
      <c r="N23" s="64"/>
      <c r="O23" s="65"/>
      <c r="P23" s="44"/>
    </row>
    <row r="24" spans="1:16" ht="14.25" x14ac:dyDescent="0.2">
      <c r="A24" s="22">
        <v>300</v>
      </c>
      <c r="B24" s="33" t="s">
        <v>14</v>
      </c>
      <c r="C24" s="95"/>
      <c r="D24" s="96"/>
      <c r="E24" s="97"/>
      <c r="F24" s="69"/>
      <c r="G24" s="70"/>
      <c r="H24" s="69"/>
      <c r="I24" s="70"/>
      <c r="J24" s="69"/>
      <c r="K24" s="70"/>
      <c r="L24" s="69"/>
      <c r="M24" s="70"/>
      <c r="N24" s="69"/>
      <c r="O24" s="70"/>
      <c r="P24" s="103"/>
    </row>
    <row r="25" spans="1:16" ht="14.25" x14ac:dyDescent="0.2">
      <c r="A25" s="89"/>
      <c r="B25" s="14" t="s">
        <v>2</v>
      </c>
      <c r="C25" s="84"/>
      <c r="D25" s="98"/>
      <c r="E25" s="86"/>
      <c r="F25" s="71"/>
      <c r="G25" s="72"/>
      <c r="H25" s="71"/>
      <c r="I25" s="72"/>
      <c r="J25" s="71"/>
      <c r="K25" s="72"/>
      <c r="L25" s="71"/>
      <c r="M25" s="72"/>
      <c r="N25" s="71"/>
      <c r="O25" s="72"/>
      <c r="P25" s="104"/>
    </row>
    <row r="26" spans="1:16" ht="14.25" x14ac:dyDescent="0.2">
      <c r="A26" s="83">
        <v>301</v>
      </c>
      <c r="B26" s="13" t="s">
        <v>62</v>
      </c>
      <c r="C26" s="84" t="s">
        <v>3</v>
      </c>
      <c r="D26" s="85">
        <v>4065.81</v>
      </c>
      <c r="E26" s="86"/>
      <c r="F26" s="71">
        <v>3659.11</v>
      </c>
      <c r="G26" s="72">
        <f t="shared" si="0"/>
        <v>0</v>
      </c>
      <c r="H26" s="71">
        <v>0</v>
      </c>
      <c r="I26" s="72">
        <f t="shared" si="0"/>
        <v>0</v>
      </c>
      <c r="J26" s="71">
        <v>10</v>
      </c>
      <c r="K26" s="72">
        <f t="shared" ref="K26" si="22">J26*$E26</f>
        <v>0</v>
      </c>
      <c r="L26" s="71">
        <v>319.7</v>
      </c>
      <c r="M26" s="72">
        <f t="shared" ref="M26" si="23">L26*$E26</f>
        <v>0</v>
      </c>
      <c r="N26" s="71">
        <v>77</v>
      </c>
      <c r="O26" s="72">
        <f t="shared" ref="O26" si="24">N26*$E26</f>
        <v>0</v>
      </c>
      <c r="P26" s="88">
        <f t="shared" ref="P26:P32" si="25">D26*E26</f>
        <v>0</v>
      </c>
    </row>
    <row r="27" spans="1:16" ht="28.5" x14ac:dyDescent="0.2">
      <c r="A27" s="83">
        <v>302</v>
      </c>
      <c r="B27" s="59" t="s">
        <v>63</v>
      </c>
      <c r="C27" s="84" t="s">
        <v>64</v>
      </c>
      <c r="D27" s="85">
        <v>4065.81</v>
      </c>
      <c r="E27" s="87"/>
      <c r="F27" s="64">
        <v>3659.11</v>
      </c>
      <c r="G27" s="65">
        <f t="shared" si="0"/>
        <v>0</v>
      </c>
      <c r="H27" s="64">
        <v>0</v>
      </c>
      <c r="I27" s="65">
        <f t="shared" si="0"/>
        <v>0</v>
      </c>
      <c r="J27" s="64">
        <v>10</v>
      </c>
      <c r="K27" s="65">
        <f t="shared" ref="K27" si="26">J27*$E27</f>
        <v>0</v>
      </c>
      <c r="L27" s="64">
        <v>319.7</v>
      </c>
      <c r="M27" s="65">
        <f t="shared" ref="M27" si="27">L27*$E27</f>
        <v>0</v>
      </c>
      <c r="N27" s="64">
        <v>77</v>
      </c>
      <c r="O27" s="65">
        <f t="shared" ref="O27" si="28">N27*$E27</f>
        <v>0</v>
      </c>
      <c r="P27" s="88">
        <f t="shared" si="25"/>
        <v>0</v>
      </c>
    </row>
    <row r="28" spans="1:16" ht="28.5" x14ac:dyDescent="0.2">
      <c r="A28" s="83">
        <v>303</v>
      </c>
      <c r="B28" s="59" t="s">
        <v>65</v>
      </c>
      <c r="C28" s="84" t="s">
        <v>59</v>
      </c>
      <c r="D28" s="85">
        <v>4480</v>
      </c>
      <c r="E28" s="87"/>
      <c r="F28" s="71">
        <v>4432</v>
      </c>
      <c r="G28" s="72">
        <f t="shared" si="0"/>
        <v>0</v>
      </c>
      <c r="H28" s="71">
        <v>0</v>
      </c>
      <c r="I28" s="72">
        <f t="shared" si="0"/>
        <v>0</v>
      </c>
      <c r="J28" s="71">
        <v>0</v>
      </c>
      <c r="K28" s="72">
        <f t="shared" ref="K28" si="29">J28*$E28</f>
        <v>0</v>
      </c>
      <c r="L28" s="71">
        <v>0</v>
      </c>
      <c r="M28" s="72">
        <f t="shared" ref="M28" si="30">L28*$E28</f>
        <v>0</v>
      </c>
      <c r="N28" s="71">
        <v>48</v>
      </c>
      <c r="O28" s="72">
        <f t="shared" ref="O28" si="31">N28*$E28</f>
        <v>0</v>
      </c>
      <c r="P28" s="88">
        <f t="shared" si="25"/>
        <v>0</v>
      </c>
    </row>
    <row r="29" spans="1:16" ht="42.75" x14ac:dyDescent="0.2">
      <c r="A29" s="83">
        <v>304</v>
      </c>
      <c r="B29" s="13" t="s">
        <v>66</v>
      </c>
      <c r="C29" s="84" t="s">
        <v>67</v>
      </c>
      <c r="D29" s="85">
        <v>2</v>
      </c>
      <c r="E29" s="86"/>
      <c r="F29" s="71">
        <v>1</v>
      </c>
      <c r="G29" s="72">
        <f t="shared" si="0"/>
        <v>0</v>
      </c>
      <c r="H29" s="71">
        <v>0</v>
      </c>
      <c r="I29" s="72">
        <f t="shared" si="0"/>
        <v>0</v>
      </c>
      <c r="J29" s="71">
        <v>0</v>
      </c>
      <c r="K29" s="72">
        <f t="shared" ref="K29" si="32">J29*$E29</f>
        <v>0</v>
      </c>
      <c r="L29" s="71">
        <v>0</v>
      </c>
      <c r="M29" s="72">
        <f t="shared" ref="M29" si="33">L29*$E29</f>
        <v>0</v>
      </c>
      <c r="N29" s="71">
        <v>1</v>
      </c>
      <c r="O29" s="72">
        <f t="shared" ref="O29" si="34">N29*$E29</f>
        <v>0</v>
      </c>
      <c r="P29" s="88">
        <f t="shared" si="25"/>
        <v>0</v>
      </c>
    </row>
    <row r="30" spans="1:16" ht="42.75" x14ac:dyDescent="0.2">
      <c r="A30" s="83">
        <v>305</v>
      </c>
      <c r="B30" s="13" t="s">
        <v>68</v>
      </c>
      <c r="C30" s="84" t="s">
        <v>69</v>
      </c>
      <c r="D30" s="85">
        <v>560</v>
      </c>
      <c r="E30" s="86"/>
      <c r="F30" s="71">
        <v>554</v>
      </c>
      <c r="G30" s="72">
        <f t="shared" si="0"/>
        <v>0</v>
      </c>
      <c r="H30" s="71">
        <v>0</v>
      </c>
      <c r="I30" s="72">
        <f t="shared" si="0"/>
        <v>0</v>
      </c>
      <c r="J30" s="71">
        <v>0</v>
      </c>
      <c r="K30" s="72">
        <f t="shared" ref="K30" si="35">J30*$E30</f>
        <v>0</v>
      </c>
      <c r="L30" s="71">
        <v>0</v>
      </c>
      <c r="M30" s="72">
        <f t="shared" ref="M30" si="36">L30*$E30</f>
        <v>0</v>
      </c>
      <c r="N30" s="71">
        <v>6</v>
      </c>
      <c r="O30" s="72">
        <f t="shared" ref="O30" si="37">N30*$E30</f>
        <v>0</v>
      </c>
      <c r="P30" s="88">
        <f t="shared" si="25"/>
        <v>0</v>
      </c>
    </row>
    <row r="31" spans="1:16" ht="14.25" x14ac:dyDescent="0.2">
      <c r="A31" s="83">
        <v>306</v>
      </c>
      <c r="B31" s="13" t="s">
        <v>70</v>
      </c>
      <c r="C31" s="84" t="s">
        <v>4</v>
      </c>
      <c r="D31" s="85">
        <v>137</v>
      </c>
      <c r="E31" s="86"/>
      <c r="F31" s="71">
        <v>136</v>
      </c>
      <c r="G31" s="72">
        <f t="shared" si="0"/>
        <v>0</v>
      </c>
      <c r="H31" s="71">
        <v>0</v>
      </c>
      <c r="I31" s="72">
        <f t="shared" si="0"/>
        <v>0</v>
      </c>
      <c r="J31" s="71">
        <v>0</v>
      </c>
      <c r="K31" s="72">
        <f t="shared" ref="K31" si="38">J31*$E31</f>
        <v>0</v>
      </c>
      <c r="L31" s="71">
        <v>0</v>
      </c>
      <c r="M31" s="72">
        <f t="shared" ref="M31" si="39">L31*$E31</f>
        <v>0</v>
      </c>
      <c r="N31" s="71">
        <v>1</v>
      </c>
      <c r="O31" s="72">
        <f t="shared" ref="O31" si="40">N31*$E31</f>
        <v>0</v>
      </c>
      <c r="P31" s="88">
        <f t="shared" si="25"/>
        <v>0</v>
      </c>
    </row>
    <row r="32" spans="1:16" ht="14.25" x14ac:dyDescent="0.2">
      <c r="A32" s="83">
        <v>307</v>
      </c>
      <c r="B32" s="13" t="s">
        <v>71</v>
      </c>
      <c r="C32" s="84" t="s">
        <v>52</v>
      </c>
      <c r="D32" s="85">
        <v>7448.84</v>
      </c>
      <c r="E32" s="86"/>
      <c r="F32" s="71">
        <v>7297.64</v>
      </c>
      <c r="G32" s="72">
        <f t="shared" si="0"/>
        <v>0</v>
      </c>
      <c r="H32" s="71">
        <v>0</v>
      </c>
      <c r="I32" s="72">
        <f t="shared" si="0"/>
        <v>0</v>
      </c>
      <c r="J32" s="71">
        <v>0</v>
      </c>
      <c r="K32" s="72">
        <f t="shared" ref="K32" si="41">J32*$E32</f>
        <v>0</v>
      </c>
      <c r="L32" s="71">
        <v>0</v>
      </c>
      <c r="M32" s="72">
        <f t="shared" ref="M32" si="42">L32*$E32</f>
        <v>0</v>
      </c>
      <c r="N32" s="71">
        <v>151.19999999999999</v>
      </c>
      <c r="O32" s="72">
        <f t="shared" ref="O32" si="43">N32*$E32</f>
        <v>0</v>
      </c>
      <c r="P32" s="88">
        <f t="shared" si="25"/>
        <v>0</v>
      </c>
    </row>
    <row r="33" spans="1:16" ht="14.25" x14ac:dyDescent="0.2">
      <c r="A33" s="83"/>
      <c r="B33" s="14" t="s">
        <v>43</v>
      </c>
      <c r="C33" s="84"/>
      <c r="D33" s="98"/>
      <c r="E33" s="86"/>
      <c r="F33" s="71"/>
      <c r="G33" s="72"/>
      <c r="H33" s="71"/>
      <c r="I33" s="72"/>
      <c r="J33" s="71"/>
      <c r="K33" s="72"/>
      <c r="L33" s="71"/>
      <c r="M33" s="72"/>
      <c r="N33" s="71"/>
      <c r="O33" s="72"/>
      <c r="P33" s="104"/>
    </row>
    <row r="34" spans="1:16" ht="28.5" x14ac:dyDescent="0.2">
      <c r="A34" s="83">
        <v>308</v>
      </c>
      <c r="B34" s="13" t="s">
        <v>72</v>
      </c>
      <c r="C34" s="84" t="s">
        <v>3</v>
      </c>
      <c r="D34" s="85">
        <v>444</v>
      </c>
      <c r="E34" s="86"/>
      <c r="F34" s="71">
        <v>0</v>
      </c>
      <c r="G34" s="72">
        <f t="shared" si="0"/>
        <v>0</v>
      </c>
      <c r="H34" s="71">
        <v>0</v>
      </c>
      <c r="I34" s="72">
        <f t="shared" si="0"/>
        <v>0</v>
      </c>
      <c r="J34" s="71">
        <v>0</v>
      </c>
      <c r="K34" s="72">
        <f t="shared" ref="K34" si="44">J34*$E34</f>
        <v>0</v>
      </c>
      <c r="L34" s="71">
        <v>416</v>
      </c>
      <c r="M34" s="72">
        <f t="shared" ref="M34" si="45">L34*$E34</f>
        <v>0</v>
      </c>
      <c r="N34" s="71">
        <v>28</v>
      </c>
      <c r="O34" s="72">
        <f t="shared" ref="O34" si="46">N34*$E34</f>
        <v>0</v>
      </c>
      <c r="P34" s="88">
        <f>D34*E34</f>
        <v>0</v>
      </c>
    </row>
    <row r="35" spans="1:16" ht="42.75" x14ac:dyDescent="0.2">
      <c r="A35" s="83">
        <v>309</v>
      </c>
      <c r="B35" s="13" t="s">
        <v>73</v>
      </c>
      <c r="C35" s="84" t="s">
        <v>52</v>
      </c>
      <c r="D35" s="85">
        <v>282.10000000000002</v>
      </c>
      <c r="E35" s="86"/>
      <c r="F35" s="71">
        <v>0</v>
      </c>
      <c r="G35" s="72">
        <f t="shared" si="0"/>
        <v>0</v>
      </c>
      <c r="H35" s="71">
        <v>0</v>
      </c>
      <c r="I35" s="72">
        <f t="shared" si="0"/>
        <v>0</v>
      </c>
      <c r="J35" s="71">
        <v>0</v>
      </c>
      <c r="K35" s="72">
        <f t="shared" ref="K35" si="47">J35*$E35</f>
        <v>0</v>
      </c>
      <c r="L35" s="71">
        <v>212.1</v>
      </c>
      <c r="M35" s="72">
        <f t="shared" ref="M35" si="48">L35*$E35</f>
        <v>0</v>
      </c>
      <c r="N35" s="71">
        <v>70</v>
      </c>
      <c r="O35" s="72">
        <f t="shared" ref="O35" si="49">N35*$E35</f>
        <v>0</v>
      </c>
      <c r="P35" s="88">
        <f>D35*E35</f>
        <v>0</v>
      </c>
    </row>
    <row r="36" spans="1:16" ht="28.5" x14ac:dyDescent="0.2">
      <c r="A36" s="83">
        <v>310</v>
      </c>
      <c r="B36" s="13" t="s">
        <v>74</v>
      </c>
      <c r="C36" s="84" t="s">
        <v>3</v>
      </c>
      <c r="D36" s="85">
        <v>115</v>
      </c>
      <c r="E36" s="87"/>
      <c r="F36" s="71">
        <v>0</v>
      </c>
      <c r="G36" s="72">
        <f t="shared" si="0"/>
        <v>0</v>
      </c>
      <c r="H36" s="71">
        <v>0</v>
      </c>
      <c r="I36" s="72">
        <f t="shared" si="0"/>
        <v>0</v>
      </c>
      <c r="J36" s="71">
        <v>0</v>
      </c>
      <c r="K36" s="72">
        <f t="shared" ref="K36" si="50">J36*$E36</f>
        <v>0</v>
      </c>
      <c r="L36" s="71">
        <v>115</v>
      </c>
      <c r="M36" s="72">
        <f t="shared" ref="M36" si="51">L36*$E36</f>
        <v>0</v>
      </c>
      <c r="N36" s="71">
        <v>0</v>
      </c>
      <c r="O36" s="72">
        <f t="shared" ref="O36" si="52">N36*$E36</f>
        <v>0</v>
      </c>
      <c r="P36" s="88">
        <f>D36*E36</f>
        <v>0</v>
      </c>
    </row>
    <row r="37" spans="1:16" ht="28.5" x14ac:dyDescent="0.2">
      <c r="A37" s="83">
        <v>311</v>
      </c>
      <c r="B37" s="13" t="s">
        <v>75</v>
      </c>
      <c r="C37" s="84" t="s">
        <v>3</v>
      </c>
      <c r="D37" s="85">
        <v>93</v>
      </c>
      <c r="E37" s="87"/>
      <c r="F37" s="71">
        <v>0</v>
      </c>
      <c r="G37" s="72">
        <f t="shared" si="0"/>
        <v>0</v>
      </c>
      <c r="H37" s="71">
        <v>0</v>
      </c>
      <c r="I37" s="72">
        <f t="shared" si="0"/>
        <v>0</v>
      </c>
      <c r="J37" s="71">
        <v>0</v>
      </c>
      <c r="K37" s="72">
        <f t="shared" ref="K37" si="53">J37*$E37</f>
        <v>0</v>
      </c>
      <c r="L37" s="71">
        <v>93</v>
      </c>
      <c r="M37" s="72">
        <f t="shared" ref="M37" si="54">L37*$E37</f>
        <v>0</v>
      </c>
      <c r="N37" s="71">
        <v>0</v>
      </c>
      <c r="O37" s="72">
        <f t="shared" ref="O37" si="55">N37*$E37</f>
        <v>0</v>
      </c>
      <c r="P37" s="88">
        <f>D37*E37</f>
        <v>0</v>
      </c>
    </row>
    <row r="38" spans="1:16" ht="42.75" x14ac:dyDescent="0.2">
      <c r="A38" s="83">
        <v>312</v>
      </c>
      <c r="B38" s="13" t="s">
        <v>76</v>
      </c>
      <c r="C38" s="84" t="s">
        <v>77</v>
      </c>
      <c r="D38" s="85">
        <v>44.8</v>
      </c>
      <c r="E38" s="86"/>
      <c r="F38" s="71">
        <v>0</v>
      </c>
      <c r="G38" s="72">
        <f t="shared" si="0"/>
        <v>0</v>
      </c>
      <c r="H38" s="71">
        <v>0</v>
      </c>
      <c r="I38" s="72">
        <f t="shared" si="0"/>
        <v>0</v>
      </c>
      <c r="J38" s="71">
        <v>0</v>
      </c>
      <c r="K38" s="72">
        <f t="shared" ref="K38" si="56">J38*$E38</f>
        <v>0</v>
      </c>
      <c r="L38" s="71">
        <v>0</v>
      </c>
      <c r="M38" s="72">
        <f t="shared" ref="M38" si="57">L38*$E38</f>
        <v>0</v>
      </c>
      <c r="N38" s="71">
        <v>44.8</v>
      </c>
      <c r="O38" s="72">
        <f t="shared" ref="O38" si="58">N38*$E38</f>
        <v>0</v>
      </c>
      <c r="P38" s="88">
        <f t="shared" ref="P38:P41" si="59">D38*E38</f>
        <v>0</v>
      </c>
    </row>
    <row r="39" spans="1:16" ht="28.5" x14ac:dyDescent="0.2">
      <c r="A39" s="83">
        <v>313</v>
      </c>
      <c r="B39" s="13" t="s">
        <v>78</v>
      </c>
      <c r="C39" s="84" t="s">
        <v>77</v>
      </c>
      <c r="D39" s="85">
        <v>72.91</v>
      </c>
      <c r="E39" s="86"/>
      <c r="F39" s="71">
        <v>0</v>
      </c>
      <c r="G39" s="72">
        <f t="shared" si="0"/>
        <v>0</v>
      </c>
      <c r="H39" s="71">
        <v>0</v>
      </c>
      <c r="I39" s="72">
        <f t="shared" si="0"/>
        <v>0</v>
      </c>
      <c r="J39" s="71">
        <v>0</v>
      </c>
      <c r="K39" s="72">
        <f t="shared" ref="K39" si="60">J39*$E39</f>
        <v>0</v>
      </c>
      <c r="L39" s="71">
        <v>11.03</v>
      </c>
      <c r="M39" s="72">
        <f t="shared" ref="M39" si="61">L39*$E39</f>
        <v>0</v>
      </c>
      <c r="N39" s="71">
        <v>61.88</v>
      </c>
      <c r="O39" s="72">
        <f t="shared" ref="O39" si="62">N39*$E39</f>
        <v>0</v>
      </c>
      <c r="P39" s="88">
        <f t="shared" si="59"/>
        <v>0</v>
      </c>
    </row>
    <row r="40" spans="1:16" ht="14.25" x14ac:dyDescent="0.2">
      <c r="A40" s="83"/>
      <c r="B40" s="14" t="s">
        <v>5</v>
      </c>
      <c r="C40" s="84"/>
      <c r="D40" s="98"/>
      <c r="E40" s="86"/>
      <c r="F40" s="71"/>
      <c r="G40" s="72"/>
      <c r="H40" s="71"/>
      <c r="I40" s="72"/>
      <c r="J40" s="71"/>
      <c r="K40" s="72"/>
      <c r="L40" s="71"/>
      <c r="M40" s="72"/>
      <c r="N40" s="71"/>
      <c r="O40" s="72"/>
      <c r="P40" s="88">
        <f t="shared" si="59"/>
        <v>0</v>
      </c>
    </row>
    <row r="41" spans="1:16" ht="28.5" x14ac:dyDescent="0.2">
      <c r="A41" s="83">
        <v>314</v>
      </c>
      <c r="B41" s="13" t="s">
        <v>79</v>
      </c>
      <c r="C41" s="84" t="s">
        <v>77</v>
      </c>
      <c r="D41" s="85">
        <v>1137.28</v>
      </c>
      <c r="E41" s="86"/>
      <c r="F41" s="71">
        <v>691.59</v>
      </c>
      <c r="G41" s="72">
        <f t="shared" si="0"/>
        <v>0</v>
      </c>
      <c r="H41" s="71">
        <v>0</v>
      </c>
      <c r="I41" s="72">
        <f t="shared" si="0"/>
        <v>0</v>
      </c>
      <c r="J41" s="71">
        <v>6.72</v>
      </c>
      <c r="K41" s="72">
        <f t="shared" ref="K41" si="63">J41*$E41</f>
        <v>0</v>
      </c>
      <c r="L41" s="71">
        <v>383.41</v>
      </c>
      <c r="M41" s="72">
        <f t="shared" ref="M41" si="64">L41*$E41</f>
        <v>0</v>
      </c>
      <c r="N41" s="71">
        <v>55.56</v>
      </c>
      <c r="O41" s="72">
        <f t="shared" ref="O41" si="65">N41*$E41</f>
        <v>0</v>
      </c>
      <c r="P41" s="88">
        <f t="shared" si="59"/>
        <v>0</v>
      </c>
    </row>
    <row r="42" spans="1:16" ht="14.25" x14ac:dyDescent="0.2">
      <c r="A42" s="83">
        <v>315</v>
      </c>
      <c r="B42" s="13" t="s">
        <v>80</v>
      </c>
      <c r="C42" s="84" t="s">
        <v>77</v>
      </c>
      <c r="D42" s="85">
        <v>91.32</v>
      </c>
      <c r="E42" s="86"/>
      <c r="F42" s="71">
        <v>58.65</v>
      </c>
      <c r="G42" s="72">
        <f t="shared" si="0"/>
        <v>0</v>
      </c>
      <c r="H42" s="71">
        <v>0</v>
      </c>
      <c r="I42" s="72">
        <f t="shared" si="0"/>
        <v>0</v>
      </c>
      <c r="J42" s="71">
        <v>0.6</v>
      </c>
      <c r="K42" s="72">
        <f t="shared" ref="K42" si="66">J42*$E42</f>
        <v>0</v>
      </c>
      <c r="L42" s="71">
        <v>27.9</v>
      </c>
      <c r="M42" s="72">
        <f t="shared" ref="M42" si="67">L42*$E42</f>
        <v>0</v>
      </c>
      <c r="N42" s="71">
        <v>4.17</v>
      </c>
      <c r="O42" s="72">
        <f t="shared" ref="O42" si="68">N42*$E42</f>
        <v>0</v>
      </c>
      <c r="P42" s="88">
        <f t="shared" ref="P42:P57" si="69">D42*E42</f>
        <v>0</v>
      </c>
    </row>
    <row r="43" spans="1:16" ht="14.25" x14ac:dyDescent="0.2">
      <c r="A43" s="83">
        <v>316</v>
      </c>
      <c r="B43" s="13" t="s">
        <v>81</v>
      </c>
      <c r="C43" s="84" t="s">
        <v>3</v>
      </c>
      <c r="D43" s="85">
        <v>926.5</v>
      </c>
      <c r="E43" s="86"/>
      <c r="F43" s="71">
        <v>822.3</v>
      </c>
      <c r="G43" s="72">
        <f t="shared" si="0"/>
        <v>0</v>
      </c>
      <c r="H43" s="71">
        <v>0</v>
      </c>
      <c r="I43" s="72">
        <f t="shared" si="0"/>
        <v>0</v>
      </c>
      <c r="J43" s="71">
        <v>10</v>
      </c>
      <c r="K43" s="72">
        <f t="shared" ref="K43" si="70">J43*$E43</f>
        <v>0</v>
      </c>
      <c r="L43" s="71">
        <v>86.2</v>
      </c>
      <c r="M43" s="72">
        <f t="shared" ref="M43" si="71">L43*$E43</f>
        <v>0</v>
      </c>
      <c r="N43" s="71">
        <v>8</v>
      </c>
      <c r="O43" s="72">
        <f t="shared" ref="O43" si="72">N43*$E43</f>
        <v>0</v>
      </c>
      <c r="P43" s="88">
        <f t="shared" si="69"/>
        <v>0</v>
      </c>
    </row>
    <row r="44" spans="1:16" ht="14.25" x14ac:dyDescent="0.2">
      <c r="A44" s="83">
        <v>317</v>
      </c>
      <c r="B44" s="13" t="s">
        <v>82</v>
      </c>
      <c r="C44" s="84" t="s">
        <v>3</v>
      </c>
      <c r="D44" s="85">
        <v>263.61</v>
      </c>
      <c r="E44" s="86"/>
      <c r="F44" s="71">
        <v>46.11</v>
      </c>
      <c r="G44" s="72">
        <f t="shared" si="0"/>
        <v>0</v>
      </c>
      <c r="H44" s="71">
        <v>0</v>
      </c>
      <c r="I44" s="72">
        <f t="shared" si="0"/>
        <v>0</v>
      </c>
      <c r="J44" s="71">
        <v>0</v>
      </c>
      <c r="K44" s="72">
        <f t="shared" ref="K44" si="73">J44*$E44</f>
        <v>0</v>
      </c>
      <c r="L44" s="71">
        <v>176.5</v>
      </c>
      <c r="M44" s="72">
        <f t="shared" ref="M44" si="74">L44*$E44</f>
        <v>0</v>
      </c>
      <c r="N44" s="71">
        <v>41</v>
      </c>
      <c r="O44" s="72">
        <f t="shared" ref="O44" si="75">N44*$E44</f>
        <v>0</v>
      </c>
      <c r="P44" s="88">
        <f t="shared" si="69"/>
        <v>0</v>
      </c>
    </row>
    <row r="45" spans="1:16" ht="14.25" x14ac:dyDescent="0.2">
      <c r="A45" s="83">
        <v>318</v>
      </c>
      <c r="B45" s="13" t="s">
        <v>83</v>
      </c>
      <c r="C45" s="84" t="s">
        <v>3</v>
      </c>
      <c r="D45" s="85">
        <v>100</v>
      </c>
      <c r="E45" s="86"/>
      <c r="F45" s="71">
        <v>43</v>
      </c>
      <c r="G45" s="72">
        <f t="shared" si="0"/>
        <v>0</v>
      </c>
      <c r="H45" s="71">
        <v>0</v>
      </c>
      <c r="I45" s="72">
        <f t="shared" si="0"/>
        <v>0</v>
      </c>
      <c r="J45" s="71">
        <v>0</v>
      </c>
      <c r="K45" s="72">
        <f t="shared" ref="K45" si="76">J45*$E45</f>
        <v>0</v>
      </c>
      <c r="L45" s="71">
        <v>57</v>
      </c>
      <c r="M45" s="72">
        <f t="shared" ref="M45" si="77">L45*$E45</f>
        <v>0</v>
      </c>
      <c r="N45" s="71">
        <v>0</v>
      </c>
      <c r="O45" s="72">
        <f t="shared" ref="O45" si="78">N45*$E45</f>
        <v>0</v>
      </c>
      <c r="P45" s="88">
        <f t="shared" si="69"/>
        <v>0</v>
      </c>
    </row>
    <row r="46" spans="1:16" ht="14.25" x14ac:dyDescent="0.2">
      <c r="A46" s="83">
        <v>319</v>
      </c>
      <c r="B46" s="13" t="s">
        <v>84</v>
      </c>
      <c r="C46" s="84" t="s">
        <v>3</v>
      </c>
      <c r="D46" s="85">
        <v>25.51</v>
      </c>
      <c r="E46" s="86"/>
      <c r="F46" s="71">
        <v>25.51</v>
      </c>
      <c r="G46" s="72">
        <f t="shared" si="0"/>
        <v>0</v>
      </c>
      <c r="H46" s="71">
        <v>0</v>
      </c>
      <c r="I46" s="72">
        <f t="shared" si="0"/>
        <v>0</v>
      </c>
      <c r="J46" s="71">
        <v>0</v>
      </c>
      <c r="K46" s="72">
        <f t="shared" ref="K46" si="79">J46*$E46</f>
        <v>0</v>
      </c>
      <c r="L46" s="71">
        <v>0</v>
      </c>
      <c r="M46" s="72">
        <f t="shared" ref="M46" si="80">L46*$E46</f>
        <v>0</v>
      </c>
      <c r="N46" s="71">
        <v>0</v>
      </c>
      <c r="O46" s="72">
        <f t="shared" ref="O46" si="81">N46*$E46</f>
        <v>0</v>
      </c>
      <c r="P46" s="88">
        <f t="shared" si="69"/>
        <v>0</v>
      </c>
    </row>
    <row r="47" spans="1:16" ht="28.5" x14ac:dyDescent="0.2">
      <c r="A47" s="83">
        <v>320</v>
      </c>
      <c r="B47" s="13" t="s">
        <v>85</v>
      </c>
      <c r="C47" s="84" t="s">
        <v>52</v>
      </c>
      <c r="D47" s="85">
        <v>746.97</v>
      </c>
      <c r="E47" s="86"/>
      <c r="F47" s="71">
        <v>465.99</v>
      </c>
      <c r="G47" s="72">
        <f t="shared" si="0"/>
        <v>0</v>
      </c>
      <c r="H47" s="71">
        <v>0</v>
      </c>
      <c r="I47" s="72">
        <f t="shared" si="0"/>
        <v>0</v>
      </c>
      <c r="J47" s="71">
        <v>4.12</v>
      </c>
      <c r="K47" s="72">
        <f t="shared" ref="K47" si="82">J47*$E47</f>
        <v>0</v>
      </c>
      <c r="L47" s="71">
        <v>241.19</v>
      </c>
      <c r="M47" s="72">
        <f t="shared" ref="M47" si="83">L47*$E47</f>
        <v>0</v>
      </c>
      <c r="N47" s="71">
        <v>35.67</v>
      </c>
      <c r="O47" s="72">
        <f t="shared" ref="O47" si="84">N47*$E47</f>
        <v>0</v>
      </c>
      <c r="P47" s="88">
        <f t="shared" si="69"/>
        <v>0</v>
      </c>
    </row>
    <row r="48" spans="1:16" ht="28.5" x14ac:dyDescent="0.2">
      <c r="A48" s="83">
        <v>321</v>
      </c>
      <c r="B48" s="13" t="s">
        <v>86</v>
      </c>
      <c r="C48" s="84" t="s">
        <v>4</v>
      </c>
      <c r="D48" s="85">
        <v>28</v>
      </c>
      <c r="E48" s="86"/>
      <c r="F48" s="71">
        <v>10</v>
      </c>
      <c r="G48" s="72">
        <f t="shared" si="0"/>
        <v>0</v>
      </c>
      <c r="H48" s="71">
        <v>0</v>
      </c>
      <c r="I48" s="72">
        <f t="shared" si="0"/>
        <v>0</v>
      </c>
      <c r="J48" s="71">
        <v>1</v>
      </c>
      <c r="K48" s="72">
        <f t="shared" ref="K48" si="85">J48*$E48</f>
        <v>0</v>
      </c>
      <c r="L48" s="71">
        <v>15</v>
      </c>
      <c r="M48" s="72">
        <f t="shared" ref="M48" si="86">L48*$E48</f>
        <v>0</v>
      </c>
      <c r="N48" s="71">
        <v>2</v>
      </c>
      <c r="O48" s="72">
        <f t="shared" ref="O48" si="87">N48*$E48</f>
        <v>0</v>
      </c>
      <c r="P48" s="88">
        <f t="shared" si="69"/>
        <v>0</v>
      </c>
    </row>
    <row r="49" spans="1:16" ht="28.5" x14ac:dyDescent="0.2">
      <c r="A49" s="83">
        <v>322</v>
      </c>
      <c r="B49" s="13" t="s">
        <v>87</v>
      </c>
      <c r="C49" s="84" t="s">
        <v>4</v>
      </c>
      <c r="D49" s="85">
        <v>93</v>
      </c>
      <c r="E49" s="86"/>
      <c r="F49" s="71">
        <v>88</v>
      </c>
      <c r="G49" s="72">
        <f t="shared" si="0"/>
        <v>0</v>
      </c>
      <c r="H49" s="71">
        <v>0</v>
      </c>
      <c r="I49" s="72">
        <f t="shared" si="0"/>
        <v>0</v>
      </c>
      <c r="J49" s="71">
        <v>1</v>
      </c>
      <c r="K49" s="72">
        <f t="shared" ref="K49" si="88">J49*$E49</f>
        <v>0</v>
      </c>
      <c r="L49" s="71">
        <v>2</v>
      </c>
      <c r="M49" s="72">
        <f t="shared" ref="M49" si="89">L49*$E49</f>
        <v>0</v>
      </c>
      <c r="N49" s="71">
        <v>2</v>
      </c>
      <c r="O49" s="72">
        <f t="shared" ref="O49" si="90">N49*$E49</f>
        <v>0</v>
      </c>
      <c r="P49" s="88">
        <f t="shared" si="69"/>
        <v>0</v>
      </c>
    </row>
    <row r="50" spans="1:16" ht="28.5" x14ac:dyDescent="0.2">
      <c r="A50" s="83">
        <v>323</v>
      </c>
      <c r="B50" s="13" t="s">
        <v>88</v>
      </c>
      <c r="C50" s="84" t="s">
        <v>4</v>
      </c>
      <c r="D50" s="85">
        <v>1</v>
      </c>
      <c r="E50" s="86"/>
      <c r="F50" s="71">
        <v>0</v>
      </c>
      <c r="G50" s="72">
        <f t="shared" si="0"/>
        <v>0</v>
      </c>
      <c r="H50" s="71">
        <v>0</v>
      </c>
      <c r="I50" s="72">
        <f t="shared" si="0"/>
        <v>0</v>
      </c>
      <c r="J50" s="71">
        <v>1</v>
      </c>
      <c r="K50" s="72">
        <f t="shared" ref="K50" si="91">J50*$E50</f>
        <v>0</v>
      </c>
      <c r="L50" s="71">
        <v>0</v>
      </c>
      <c r="M50" s="72">
        <f t="shared" ref="M50" si="92">L50*$E50</f>
        <v>0</v>
      </c>
      <c r="N50" s="71">
        <v>0</v>
      </c>
      <c r="O50" s="72">
        <f t="shared" ref="O50" si="93">N50*$E50</f>
        <v>0</v>
      </c>
      <c r="P50" s="88">
        <f t="shared" si="69"/>
        <v>0</v>
      </c>
    </row>
    <row r="51" spans="1:16" ht="28.5" x14ac:dyDescent="0.2">
      <c r="A51" s="83">
        <v>324</v>
      </c>
      <c r="B51" s="13" t="s">
        <v>89</v>
      </c>
      <c r="C51" s="84" t="s">
        <v>4</v>
      </c>
      <c r="D51" s="85">
        <v>16</v>
      </c>
      <c r="E51" s="86"/>
      <c r="F51" s="71">
        <v>5</v>
      </c>
      <c r="G51" s="72">
        <f t="shared" si="0"/>
        <v>0</v>
      </c>
      <c r="H51" s="71">
        <v>0</v>
      </c>
      <c r="I51" s="72">
        <f t="shared" si="0"/>
        <v>0</v>
      </c>
      <c r="J51" s="71">
        <v>3</v>
      </c>
      <c r="K51" s="72">
        <f t="shared" ref="K51" si="94">J51*$E51</f>
        <v>0</v>
      </c>
      <c r="L51" s="71">
        <v>7</v>
      </c>
      <c r="M51" s="72">
        <f t="shared" ref="M51" si="95">L51*$E51</f>
        <v>0</v>
      </c>
      <c r="N51" s="71">
        <v>1</v>
      </c>
      <c r="O51" s="72">
        <f t="shared" ref="O51" si="96">N51*$E51</f>
        <v>0</v>
      </c>
      <c r="P51" s="88">
        <f t="shared" si="69"/>
        <v>0</v>
      </c>
    </row>
    <row r="52" spans="1:16" ht="28.5" x14ac:dyDescent="0.2">
      <c r="A52" s="83">
        <v>325</v>
      </c>
      <c r="B52" s="13" t="s">
        <v>90</v>
      </c>
      <c r="C52" s="84" t="s">
        <v>3</v>
      </c>
      <c r="D52" s="85">
        <v>16</v>
      </c>
      <c r="E52" s="86"/>
      <c r="F52" s="71">
        <v>5</v>
      </c>
      <c r="G52" s="72">
        <f t="shared" si="0"/>
        <v>0</v>
      </c>
      <c r="H52" s="71">
        <v>0</v>
      </c>
      <c r="I52" s="72">
        <f t="shared" si="0"/>
        <v>0</v>
      </c>
      <c r="J52" s="71">
        <v>3</v>
      </c>
      <c r="K52" s="72">
        <f t="shared" ref="K52" si="97">J52*$E52</f>
        <v>0</v>
      </c>
      <c r="L52" s="71">
        <v>7</v>
      </c>
      <c r="M52" s="72">
        <f t="shared" ref="M52" si="98">L52*$E52</f>
        <v>0</v>
      </c>
      <c r="N52" s="71">
        <v>1</v>
      </c>
      <c r="O52" s="72">
        <f t="shared" ref="O52" si="99">N52*$E52</f>
        <v>0</v>
      </c>
      <c r="P52" s="88">
        <f t="shared" si="69"/>
        <v>0</v>
      </c>
    </row>
    <row r="53" spans="1:16" ht="28.5" x14ac:dyDescent="0.2">
      <c r="A53" s="83">
        <v>326</v>
      </c>
      <c r="B53" s="13" t="s">
        <v>91</v>
      </c>
      <c r="C53" s="84" t="s">
        <v>4</v>
      </c>
      <c r="D53" s="85">
        <v>16</v>
      </c>
      <c r="E53" s="86"/>
      <c r="F53" s="71">
        <v>5</v>
      </c>
      <c r="G53" s="72">
        <f t="shared" si="0"/>
        <v>0</v>
      </c>
      <c r="H53" s="71">
        <v>0</v>
      </c>
      <c r="I53" s="72">
        <f t="shared" si="0"/>
        <v>0</v>
      </c>
      <c r="J53" s="71">
        <v>3</v>
      </c>
      <c r="K53" s="72">
        <f t="shared" ref="K53" si="100">J53*$E53</f>
        <v>0</v>
      </c>
      <c r="L53" s="71">
        <v>7</v>
      </c>
      <c r="M53" s="72">
        <f t="shared" ref="M53" si="101">L53*$E53</f>
        <v>0</v>
      </c>
      <c r="N53" s="71">
        <v>1</v>
      </c>
      <c r="O53" s="72">
        <f t="shared" ref="O53" si="102">N53*$E53</f>
        <v>0</v>
      </c>
      <c r="P53" s="88">
        <f t="shared" si="69"/>
        <v>0</v>
      </c>
    </row>
    <row r="54" spans="1:16" ht="28.5" x14ac:dyDescent="0.2">
      <c r="A54" s="83">
        <v>327</v>
      </c>
      <c r="B54" s="13" t="s">
        <v>92</v>
      </c>
      <c r="C54" s="84" t="s">
        <v>4</v>
      </c>
      <c r="D54" s="85">
        <v>150</v>
      </c>
      <c r="E54" s="87"/>
      <c r="F54" s="71">
        <v>0</v>
      </c>
      <c r="G54" s="72">
        <f t="shared" si="0"/>
        <v>0</v>
      </c>
      <c r="H54" s="71">
        <v>0</v>
      </c>
      <c r="I54" s="72">
        <f t="shared" si="0"/>
        <v>0</v>
      </c>
      <c r="J54" s="71">
        <v>0</v>
      </c>
      <c r="K54" s="72">
        <f t="shared" ref="K54" si="103">J54*$E54</f>
        <v>0</v>
      </c>
      <c r="L54" s="71">
        <v>0</v>
      </c>
      <c r="M54" s="72">
        <f t="shared" ref="M54" si="104">L54*$E54</f>
        <v>0</v>
      </c>
      <c r="N54" s="71">
        <v>150</v>
      </c>
      <c r="O54" s="72">
        <f t="shared" ref="O54" si="105">N54*$E54</f>
        <v>0</v>
      </c>
      <c r="P54" s="88">
        <f t="shared" si="69"/>
        <v>0</v>
      </c>
    </row>
    <row r="55" spans="1:16" ht="28.5" x14ac:dyDescent="0.2">
      <c r="A55" s="83">
        <v>328</v>
      </c>
      <c r="B55" s="13" t="s">
        <v>93</v>
      </c>
      <c r="C55" s="84" t="s">
        <v>77</v>
      </c>
      <c r="D55" s="85">
        <v>653.77</v>
      </c>
      <c r="E55" s="86"/>
      <c r="F55" s="71">
        <v>405.54</v>
      </c>
      <c r="G55" s="72">
        <f t="shared" si="0"/>
        <v>0</v>
      </c>
      <c r="H55" s="71">
        <v>0</v>
      </c>
      <c r="I55" s="72">
        <f t="shared" si="0"/>
        <v>0</v>
      </c>
      <c r="J55" s="71">
        <v>4.0199999999999996</v>
      </c>
      <c r="K55" s="72">
        <f t="shared" ref="K55" si="106">J55*$E55</f>
        <v>0</v>
      </c>
      <c r="L55" s="71">
        <v>212.95</v>
      </c>
      <c r="M55" s="72">
        <f t="shared" ref="M55" si="107">L55*$E55</f>
        <v>0</v>
      </c>
      <c r="N55" s="71">
        <v>31.26</v>
      </c>
      <c r="O55" s="72">
        <f t="shared" ref="O55" si="108">N55*$E55</f>
        <v>0</v>
      </c>
      <c r="P55" s="88">
        <f t="shared" si="69"/>
        <v>0</v>
      </c>
    </row>
    <row r="56" spans="1:16" ht="28.5" x14ac:dyDescent="0.2">
      <c r="A56" s="83">
        <v>329</v>
      </c>
      <c r="B56" s="13" t="s">
        <v>94</v>
      </c>
      <c r="C56" s="84" t="s">
        <v>77</v>
      </c>
      <c r="D56" s="85">
        <v>604.4</v>
      </c>
      <c r="E56" s="86"/>
      <c r="F56" s="71">
        <v>357.56</v>
      </c>
      <c r="G56" s="72">
        <f t="shared" si="0"/>
        <v>0</v>
      </c>
      <c r="H56" s="71">
        <v>0</v>
      </c>
      <c r="I56" s="72">
        <f t="shared" si="0"/>
        <v>0</v>
      </c>
      <c r="J56" s="71">
        <v>3.38</v>
      </c>
      <c r="K56" s="72">
        <f t="shared" ref="K56" si="109">J56*$E56</f>
        <v>0</v>
      </c>
      <c r="L56" s="71">
        <v>213.08</v>
      </c>
      <c r="M56" s="72">
        <f t="shared" ref="M56" si="110">L56*$E56</f>
        <v>0</v>
      </c>
      <c r="N56" s="71">
        <v>30.38</v>
      </c>
      <c r="O56" s="72">
        <f t="shared" ref="O56" si="111">N56*$E56</f>
        <v>0</v>
      </c>
      <c r="P56" s="88">
        <f t="shared" si="69"/>
        <v>0</v>
      </c>
    </row>
    <row r="57" spans="1:16" ht="28.5" x14ac:dyDescent="0.2">
      <c r="A57" s="83">
        <v>330</v>
      </c>
      <c r="B57" s="13" t="s">
        <v>78</v>
      </c>
      <c r="C57" s="84" t="s">
        <v>77</v>
      </c>
      <c r="D57" s="85">
        <v>483.51</v>
      </c>
      <c r="E57" s="86"/>
      <c r="F57" s="71">
        <v>286.05</v>
      </c>
      <c r="G57" s="72">
        <f t="shared" si="0"/>
        <v>0</v>
      </c>
      <c r="H57" s="71">
        <v>0</v>
      </c>
      <c r="I57" s="72">
        <f t="shared" si="0"/>
        <v>0</v>
      </c>
      <c r="J57" s="71">
        <v>2.7</v>
      </c>
      <c r="K57" s="72">
        <f t="shared" ref="K57" si="112">J57*$E57</f>
        <v>0</v>
      </c>
      <c r="L57" s="71">
        <v>170.46</v>
      </c>
      <c r="M57" s="72">
        <f t="shared" ref="M57" si="113">L57*$E57</f>
        <v>0</v>
      </c>
      <c r="N57" s="71">
        <v>24.3</v>
      </c>
      <c r="O57" s="72">
        <f t="shared" ref="O57" si="114">N57*$E57</f>
        <v>0</v>
      </c>
      <c r="P57" s="88">
        <f t="shared" si="69"/>
        <v>0</v>
      </c>
    </row>
    <row r="58" spans="1:16" ht="14.25" x14ac:dyDescent="0.2">
      <c r="A58" s="83"/>
      <c r="B58" s="14" t="s">
        <v>15</v>
      </c>
      <c r="C58" s="84"/>
      <c r="D58" s="98"/>
      <c r="E58" s="86"/>
      <c r="F58" s="71"/>
      <c r="G58" s="72">
        <f t="shared" si="0"/>
        <v>0</v>
      </c>
      <c r="H58" s="71"/>
      <c r="I58" s="72">
        <f t="shared" si="0"/>
        <v>0</v>
      </c>
      <c r="J58" s="71"/>
      <c r="K58" s="72">
        <f t="shared" ref="K58" si="115">J58*$E58</f>
        <v>0</v>
      </c>
      <c r="L58" s="71"/>
      <c r="M58" s="72">
        <f t="shared" ref="M58" si="116">L58*$E58</f>
        <v>0</v>
      </c>
      <c r="N58" s="71"/>
      <c r="O58" s="72">
        <f t="shared" ref="O58" si="117">N58*$E58</f>
        <v>0</v>
      </c>
      <c r="P58" s="104"/>
    </row>
    <row r="59" spans="1:16" ht="28.5" x14ac:dyDescent="0.2">
      <c r="A59" s="83">
        <v>331</v>
      </c>
      <c r="B59" s="13" t="s">
        <v>79</v>
      </c>
      <c r="C59" s="84" t="s">
        <v>77</v>
      </c>
      <c r="D59" s="85">
        <v>16790.47</v>
      </c>
      <c r="E59" s="86"/>
      <c r="F59" s="71">
        <v>16529.650000000001</v>
      </c>
      <c r="G59" s="72">
        <f t="shared" si="0"/>
        <v>0</v>
      </c>
      <c r="H59" s="71">
        <v>0</v>
      </c>
      <c r="I59" s="72">
        <f t="shared" si="0"/>
        <v>0</v>
      </c>
      <c r="J59" s="71">
        <v>0</v>
      </c>
      <c r="K59" s="72">
        <f t="shared" ref="K59" si="118">J59*$E59</f>
        <v>0</v>
      </c>
      <c r="L59" s="71">
        <v>0</v>
      </c>
      <c r="M59" s="72">
        <f t="shared" ref="M59" si="119">L59*$E59</f>
        <v>0</v>
      </c>
      <c r="N59" s="71">
        <v>260.82</v>
      </c>
      <c r="O59" s="72">
        <f t="shared" ref="O59" si="120">N59*$E59</f>
        <v>0</v>
      </c>
      <c r="P59" s="88">
        <f t="shared" ref="P59:P76" si="121">D59*E59</f>
        <v>0</v>
      </c>
    </row>
    <row r="60" spans="1:16" ht="14.25" x14ac:dyDescent="0.2">
      <c r="A60" s="83">
        <v>332</v>
      </c>
      <c r="B60" s="13" t="s">
        <v>95</v>
      </c>
      <c r="C60" s="84" t="s">
        <v>77</v>
      </c>
      <c r="D60" s="85">
        <v>1377.39</v>
      </c>
      <c r="E60" s="86"/>
      <c r="F60" s="71">
        <v>1358.07</v>
      </c>
      <c r="G60" s="72">
        <f t="shared" si="0"/>
        <v>0</v>
      </c>
      <c r="H60" s="71">
        <v>0</v>
      </c>
      <c r="I60" s="72">
        <f t="shared" si="0"/>
        <v>0</v>
      </c>
      <c r="J60" s="71">
        <v>0</v>
      </c>
      <c r="K60" s="72">
        <f t="shared" ref="K60" si="122">J60*$E60</f>
        <v>0</v>
      </c>
      <c r="L60" s="71">
        <v>0</v>
      </c>
      <c r="M60" s="72">
        <f t="shared" ref="M60" si="123">L60*$E60</f>
        <v>0</v>
      </c>
      <c r="N60" s="71">
        <v>19.32</v>
      </c>
      <c r="O60" s="72">
        <f t="shared" ref="O60" si="124">N60*$E60</f>
        <v>0</v>
      </c>
      <c r="P60" s="88">
        <f t="shared" si="121"/>
        <v>0</v>
      </c>
    </row>
    <row r="61" spans="1:16" ht="14.25" x14ac:dyDescent="0.2">
      <c r="A61" s="83">
        <v>333</v>
      </c>
      <c r="B61" s="13" t="s">
        <v>96</v>
      </c>
      <c r="C61" s="84" t="s">
        <v>77</v>
      </c>
      <c r="D61" s="85">
        <v>688.7</v>
      </c>
      <c r="E61" s="86"/>
      <c r="F61" s="71">
        <v>679.04</v>
      </c>
      <c r="G61" s="72">
        <f t="shared" si="0"/>
        <v>0</v>
      </c>
      <c r="H61" s="71">
        <v>0</v>
      </c>
      <c r="I61" s="72">
        <f t="shared" si="0"/>
        <v>0</v>
      </c>
      <c r="J61" s="71">
        <v>0</v>
      </c>
      <c r="K61" s="72">
        <f t="shared" ref="K61" si="125">J61*$E61</f>
        <v>0</v>
      </c>
      <c r="L61" s="71">
        <v>0</v>
      </c>
      <c r="M61" s="72">
        <f t="shared" ref="M61" si="126">L61*$E61</f>
        <v>0</v>
      </c>
      <c r="N61" s="71">
        <v>9.66</v>
      </c>
      <c r="O61" s="72">
        <f t="shared" ref="O61" si="127">N61*$E61</f>
        <v>0</v>
      </c>
      <c r="P61" s="88">
        <f t="shared" si="121"/>
        <v>0</v>
      </c>
    </row>
    <row r="62" spans="1:16" ht="14.25" x14ac:dyDescent="0.2">
      <c r="A62" s="83">
        <v>334</v>
      </c>
      <c r="B62" s="13" t="s">
        <v>80</v>
      </c>
      <c r="C62" s="84" t="s">
        <v>77</v>
      </c>
      <c r="D62" s="85">
        <v>688.7</v>
      </c>
      <c r="E62" s="86"/>
      <c r="F62" s="71">
        <v>679.04</v>
      </c>
      <c r="G62" s="72">
        <f t="shared" si="0"/>
        <v>0</v>
      </c>
      <c r="H62" s="71">
        <v>0</v>
      </c>
      <c r="I62" s="72">
        <f t="shared" si="0"/>
        <v>0</v>
      </c>
      <c r="J62" s="71">
        <v>0</v>
      </c>
      <c r="K62" s="72">
        <f t="shared" ref="K62" si="128">J62*$E62</f>
        <v>0</v>
      </c>
      <c r="L62" s="71">
        <v>0</v>
      </c>
      <c r="M62" s="72">
        <f t="shared" ref="M62" si="129">L62*$E62</f>
        <v>0</v>
      </c>
      <c r="N62" s="71">
        <v>9.66</v>
      </c>
      <c r="O62" s="72">
        <f t="shared" ref="O62" si="130">N62*$E62</f>
        <v>0</v>
      </c>
      <c r="P62" s="88">
        <f t="shared" si="121"/>
        <v>0</v>
      </c>
    </row>
    <row r="63" spans="1:16" ht="28.5" x14ac:dyDescent="0.2">
      <c r="A63" s="83">
        <v>335</v>
      </c>
      <c r="B63" s="13" t="s">
        <v>97</v>
      </c>
      <c r="C63" s="84" t="s">
        <v>3</v>
      </c>
      <c r="D63" s="85">
        <v>230.1</v>
      </c>
      <c r="E63" s="86"/>
      <c r="F63" s="71">
        <v>230.1</v>
      </c>
      <c r="G63" s="72">
        <f t="shared" si="0"/>
        <v>0</v>
      </c>
      <c r="H63" s="71">
        <v>0</v>
      </c>
      <c r="I63" s="72">
        <f t="shared" si="0"/>
        <v>0</v>
      </c>
      <c r="J63" s="71">
        <v>0</v>
      </c>
      <c r="K63" s="72">
        <f t="shared" ref="K63" si="131">J63*$E63</f>
        <v>0</v>
      </c>
      <c r="L63" s="71">
        <v>0</v>
      </c>
      <c r="M63" s="72">
        <f t="shared" ref="M63" si="132">L63*$E63</f>
        <v>0</v>
      </c>
      <c r="N63" s="71">
        <v>0</v>
      </c>
      <c r="O63" s="72">
        <f t="shared" ref="O63" si="133">N63*$E63</f>
        <v>0</v>
      </c>
      <c r="P63" s="88">
        <f t="shared" si="121"/>
        <v>0</v>
      </c>
    </row>
    <row r="64" spans="1:16" ht="28.5" x14ac:dyDescent="0.2">
      <c r="A64" s="83">
        <v>336</v>
      </c>
      <c r="B64" s="13" t="s">
        <v>98</v>
      </c>
      <c r="C64" s="84" t="s">
        <v>3</v>
      </c>
      <c r="D64" s="85">
        <v>451.38</v>
      </c>
      <c r="E64" s="86"/>
      <c r="F64" s="71">
        <v>451.38</v>
      </c>
      <c r="G64" s="72">
        <f t="shared" si="0"/>
        <v>0</v>
      </c>
      <c r="H64" s="71">
        <v>0</v>
      </c>
      <c r="I64" s="72">
        <f t="shared" si="0"/>
        <v>0</v>
      </c>
      <c r="J64" s="71">
        <v>0</v>
      </c>
      <c r="K64" s="72">
        <f t="shared" ref="K64" si="134">J64*$E64</f>
        <v>0</v>
      </c>
      <c r="L64" s="71">
        <v>0</v>
      </c>
      <c r="M64" s="72">
        <f t="shared" ref="M64" si="135">L64*$E64</f>
        <v>0</v>
      </c>
      <c r="N64" s="71">
        <v>0</v>
      </c>
      <c r="O64" s="72">
        <f t="shared" ref="O64" si="136">N64*$E64</f>
        <v>0</v>
      </c>
      <c r="P64" s="88">
        <f t="shared" si="121"/>
        <v>0</v>
      </c>
    </row>
    <row r="65" spans="1:16" ht="28.5" x14ac:dyDescent="0.2">
      <c r="A65" s="83">
        <v>337</v>
      </c>
      <c r="B65" s="13" t="s">
        <v>99</v>
      </c>
      <c r="C65" s="84" t="s">
        <v>3</v>
      </c>
      <c r="D65" s="85">
        <v>614.52</v>
      </c>
      <c r="E65" s="86"/>
      <c r="F65" s="71">
        <v>614.52</v>
      </c>
      <c r="G65" s="72">
        <f t="shared" si="0"/>
        <v>0</v>
      </c>
      <c r="H65" s="71">
        <v>0</v>
      </c>
      <c r="I65" s="72">
        <f t="shared" si="0"/>
        <v>0</v>
      </c>
      <c r="J65" s="71">
        <v>0</v>
      </c>
      <c r="K65" s="72">
        <f t="shared" ref="K65" si="137">J65*$E65</f>
        <v>0</v>
      </c>
      <c r="L65" s="71">
        <v>0</v>
      </c>
      <c r="M65" s="72">
        <f t="shared" ref="M65" si="138">L65*$E65</f>
        <v>0</v>
      </c>
      <c r="N65" s="71">
        <v>0</v>
      </c>
      <c r="O65" s="72">
        <f t="shared" ref="O65" si="139">N65*$E65</f>
        <v>0</v>
      </c>
      <c r="P65" s="88">
        <f t="shared" si="121"/>
        <v>0</v>
      </c>
    </row>
    <row r="66" spans="1:16" ht="28.5" x14ac:dyDescent="0.2">
      <c r="A66" s="83">
        <v>338</v>
      </c>
      <c r="B66" s="13" t="s">
        <v>100</v>
      </c>
      <c r="C66" s="84" t="s">
        <v>3</v>
      </c>
      <c r="D66" s="85">
        <v>285</v>
      </c>
      <c r="E66" s="86"/>
      <c r="F66" s="71">
        <v>285</v>
      </c>
      <c r="G66" s="72">
        <f t="shared" si="0"/>
        <v>0</v>
      </c>
      <c r="H66" s="71">
        <v>0</v>
      </c>
      <c r="I66" s="72">
        <f t="shared" si="0"/>
        <v>0</v>
      </c>
      <c r="J66" s="71">
        <v>0</v>
      </c>
      <c r="K66" s="72">
        <f t="shared" ref="K66" si="140">J66*$E66</f>
        <v>0</v>
      </c>
      <c r="L66" s="71">
        <v>0</v>
      </c>
      <c r="M66" s="72">
        <f t="shared" ref="M66" si="141">L66*$E66</f>
        <v>0</v>
      </c>
      <c r="N66" s="71">
        <v>0</v>
      </c>
      <c r="O66" s="72">
        <f t="shared" ref="O66" si="142">N66*$E66</f>
        <v>0</v>
      </c>
      <c r="P66" s="88">
        <f t="shared" si="121"/>
        <v>0</v>
      </c>
    </row>
    <row r="67" spans="1:16" ht="28.5" x14ac:dyDescent="0.2">
      <c r="A67" s="83">
        <v>339</v>
      </c>
      <c r="B67" s="13" t="s">
        <v>101</v>
      </c>
      <c r="C67" s="84" t="s">
        <v>3</v>
      </c>
      <c r="D67" s="85">
        <v>243.41</v>
      </c>
      <c r="E67" s="86"/>
      <c r="F67" s="71">
        <v>243.41</v>
      </c>
      <c r="G67" s="72">
        <f t="shared" si="0"/>
        <v>0</v>
      </c>
      <c r="H67" s="71">
        <v>0</v>
      </c>
      <c r="I67" s="72">
        <f t="shared" si="0"/>
        <v>0</v>
      </c>
      <c r="J67" s="71">
        <v>0</v>
      </c>
      <c r="K67" s="72">
        <f t="shared" ref="K67" si="143">J67*$E67</f>
        <v>0</v>
      </c>
      <c r="L67" s="71">
        <v>0</v>
      </c>
      <c r="M67" s="72">
        <f t="shared" ref="M67" si="144">L67*$E67</f>
        <v>0</v>
      </c>
      <c r="N67" s="71">
        <v>0</v>
      </c>
      <c r="O67" s="72">
        <f t="shared" ref="O67" si="145">N67*$E67</f>
        <v>0</v>
      </c>
      <c r="P67" s="88">
        <f t="shared" si="121"/>
        <v>0</v>
      </c>
    </row>
    <row r="68" spans="1:16" ht="28.5" x14ac:dyDescent="0.2">
      <c r="A68" s="83">
        <v>340</v>
      </c>
      <c r="B68" s="13" t="s">
        <v>102</v>
      </c>
      <c r="C68" s="84" t="s">
        <v>3</v>
      </c>
      <c r="D68" s="85">
        <v>619.54</v>
      </c>
      <c r="E68" s="86"/>
      <c r="F68" s="71">
        <v>619.54</v>
      </c>
      <c r="G68" s="72">
        <f t="shared" si="0"/>
        <v>0</v>
      </c>
      <c r="H68" s="71">
        <v>0</v>
      </c>
      <c r="I68" s="72">
        <f t="shared" si="0"/>
        <v>0</v>
      </c>
      <c r="J68" s="71">
        <v>0</v>
      </c>
      <c r="K68" s="72">
        <f t="shared" ref="K68" si="146">J68*$E68</f>
        <v>0</v>
      </c>
      <c r="L68" s="71">
        <v>0</v>
      </c>
      <c r="M68" s="72">
        <f t="shared" ref="M68" si="147">L68*$E68</f>
        <v>0</v>
      </c>
      <c r="N68" s="71">
        <v>0</v>
      </c>
      <c r="O68" s="72">
        <f t="shared" ref="O68" si="148">N68*$E68</f>
        <v>0</v>
      </c>
      <c r="P68" s="88">
        <f t="shared" si="121"/>
        <v>0</v>
      </c>
    </row>
    <row r="69" spans="1:16" ht="28.5" x14ac:dyDescent="0.2">
      <c r="A69" s="83">
        <v>341</v>
      </c>
      <c r="B69" s="13" t="s">
        <v>103</v>
      </c>
      <c r="C69" s="84" t="s">
        <v>3</v>
      </c>
      <c r="D69" s="85">
        <v>278.24</v>
      </c>
      <c r="E69" s="86"/>
      <c r="F69" s="71">
        <v>278.24</v>
      </c>
      <c r="G69" s="72">
        <f t="shared" si="0"/>
        <v>0</v>
      </c>
      <c r="H69" s="71">
        <v>0</v>
      </c>
      <c r="I69" s="72">
        <f t="shared" si="0"/>
        <v>0</v>
      </c>
      <c r="J69" s="71">
        <v>0</v>
      </c>
      <c r="K69" s="72">
        <f t="shared" ref="K69" si="149">J69*$E69</f>
        <v>0</v>
      </c>
      <c r="L69" s="71">
        <v>0</v>
      </c>
      <c r="M69" s="72">
        <f t="shared" ref="M69" si="150">L69*$E69</f>
        <v>0</v>
      </c>
      <c r="N69" s="71">
        <v>0</v>
      </c>
      <c r="O69" s="72">
        <f t="shared" ref="O69" si="151">N69*$E69</f>
        <v>0</v>
      </c>
      <c r="P69" s="88">
        <f t="shared" si="121"/>
        <v>0</v>
      </c>
    </row>
    <row r="70" spans="1:16" ht="28.5" x14ac:dyDescent="0.2">
      <c r="A70" s="83">
        <v>342</v>
      </c>
      <c r="B70" s="13" t="s">
        <v>104</v>
      </c>
      <c r="C70" s="84" t="s">
        <v>3</v>
      </c>
      <c r="D70" s="85">
        <v>28</v>
      </c>
      <c r="E70" s="86"/>
      <c r="F70" s="71">
        <v>0</v>
      </c>
      <c r="G70" s="72">
        <f t="shared" si="0"/>
        <v>0</v>
      </c>
      <c r="H70" s="71">
        <v>0</v>
      </c>
      <c r="I70" s="72">
        <f t="shared" si="0"/>
        <v>0</v>
      </c>
      <c r="J70" s="71">
        <v>0</v>
      </c>
      <c r="K70" s="72">
        <f t="shared" ref="K70" si="152">J70*$E70</f>
        <v>0</v>
      </c>
      <c r="L70" s="71">
        <v>0</v>
      </c>
      <c r="M70" s="72">
        <f t="shared" ref="M70" si="153">L70*$E70</f>
        <v>0</v>
      </c>
      <c r="N70" s="71">
        <v>28</v>
      </c>
      <c r="O70" s="72">
        <f t="shared" ref="O70" si="154">N70*$E70</f>
        <v>0</v>
      </c>
      <c r="P70" s="88">
        <f t="shared" ref="P70" si="155">D70*E70</f>
        <v>0</v>
      </c>
    </row>
    <row r="71" spans="1:16" ht="28.5" x14ac:dyDescent="0.2">
      <c r="A71" s="83">
        <v>343</v>
      </c>
      <c r="B71" s="13" t="s">
        <v>85</v>
      </c>
      <c r="C71" s="84" t="s">
        <v>52</v>
      </c>
      <c r="D71" s="85">
        <v>6971.78</v>
      </c>
      <c r="E71" s="86"/>
      <c r="F71" s="71">
        <v>6827.3</v>
      </c>
      <c r="G71" s="72">
        <f t="shared" si="0"/>
        <v>0</v>
      </c>
      <c r="H71" s="71">
        <v>0</v>
      </c>
      <c r="I71" s="72">
        <f t="shared" si="0"/>
        <v>0</v>
      </c>
      <c r="J71" s="71">
        <v>0</v>
      </c>
      <c r="K71" s="72">
        <f t="shared" ref="K71" si="156">J71*$E71</f>
        <v>0</v>
      </c>
      <c r="L71" s="71">
        <v>0</v>
      </c>
      <c r="M71" s="72">
        <f t="shared" ref="M71" si="157">L71*$E71</f>
        <v>0</v>
      </c>
      <c r="N71" s="71">
        <v>144.47999999999999</v>
      </c>
      <c r="O71" s="72">
        <f t="shared" ref="O71" si="158">N71*$E71</f>
        <v>0</v>
      </c>
      <c r="P71" s="88">
        <f t="shared" si="121"/>
        <v>0</v>
      </c>
    </row>
    <row r="72" spans="1:16" ht="28.5" x14ac:dyDescent="0.2">
      <c r="A72" s="83">
        <v>344</v>
      </c>
      <c r="B72" s="13" t="s">
        <v>90</v>
      </c>
      <c r="C72" s="84" t="s">
        <v>3</v>
      </c>
      <c r="D72" s="85">
        <v>19</v>
      </c>
      <c r="E72" s="86"/>
      <c r="F72" s="71">
        <v>19</v>
      </c>
      <c r="G72" s="72">
        <f t="shared" ref="G72:I120" si="159">F72*$E72</f>
        <v>0</v>
      </c>
      <c r="H72" s="71">
        <v>0</v>
      </c>
      <c r="I72" s="72">
        <f t="shared" si="159"/>
        <v>0</v>
      </c>
      <c r="J72" s="71">
        <v>0</v>
      </c>
      <c r="K72" s="72">
        <f t="shared" ref="K72" si="160">J72*$E72</f>
        <v>0</v>
      </c>
      <c r="L72" s="71">
        <v>0</v>
      </c>
      <c r="M72" s="72">
        <f t="shared" ref="M72" si="161">L72*$E72</f>
        <v>0</v>
      </c>
      <c r="N72" s="71">
        <v>0</v>
      </c>
      <c r="O72" s="72">
        <f t="shared" ref="O72" si="162">N72*$E72</f>
        <v>0</v>
      </c>
      <c r="P72" s="88">
        <f t="shared" si="121"/>
        <v>0</v>
      </c>
    </row>
    <row r="73" spans="1:16" ht="28.5" x14ac:dyDescent="0.2">
      <c r="A73" s="83">
        <v>345</v>
      </c>
      <c r="B73" s="13" t="s">
        <v>91</v>
      </c>
      <c r="C73" s="84" t="s">
        <v>4</v>
      </c>
      <c r="D73" s="85">
        <v>19</v>
      </c>
      <c r="E73" s="86"/>
      <c r="F73" s="71">
        <v>19</v>
      </c>
      <c r="G73" s="72">
        <f t="shared" si="159"/>
        <v>0</v>
      </c>
      <c r="H73" s="71">
        <v>0</v>
      </c>
      <c r="I73" s="72">
        <f t="shared" si="159"/>
        <v>0</v>
      </c>
      <c r="J73" s="71">
        <v>0</v>
      </c>
      <c r="K73" s="72">
        <f t="shared" ref="K73" si="163">J73*$E73</f>
        <v>0</v>
      </c>
      <c r="L73" s="71">
        <v>0</v>
      </c>
      <c r="M73" s="72">
        <f t="shared" ref="M73" si="164">L73*$E73</f>
        <v>0</v>
      </c>
      <c r="N73" s="71">
        <v>0</v>
      </c>
      <c r="O73" s="72">
        <f t="shared" ref="O73" si="165">N73*$E73</f>
        <v>0</v>
      </c>
      <c r="P73" s="88">
        <f t="shared" si="121"/>
        <v>0</v>
      </c>
    </row>
    <row r="74" spans="1:16" ht="28.5" x14ac:dyDescent="0.2">
      <c r="A74" s="83">
        <v>346</v>
      </c>
      <c r="B74" s="13" t="s">
        <v>93</v>
      </c>
      <c r="C74" s="84" t="s">
        <v>77</v>
      </c>
      <c r="D74" s="85">
        <v>4341.24</v>
      </c>
      <c r="E74" s="86"/>
      <c r="F74" s="71">
        <v>4267.18</v>
      </c>
      <c r="G74" s="72">
        <f t="shared" si="159"/>
        <v>0</v>
      </c>
      <c r="H74" s="71">
        <v>0</v>
      </c>
      <c r="I74" s="72">
        <f t="shared" si="159"/>
        <v>0</v>
      </c>
      <c r="J74" s="71">
        <v>0</v>
      </c>
      <c r="K74" s="72">
        <f t="shared" ref="K74" si="166">J74*$E74</f>
        <v>0</v>
      </c>
      <c r="L74" s="71">
        <v>0</v>
      </c>
      <c r="M74" s="72">
        <f t="shared" ref="M74" si="167">L74*$E74</f>
        <v>0</v>
      </c>
      <c r="N74" s="71">
        <v>74.06</v>
      </c>
      <c r="O74" s="72">
        <f t="shared" ref="O74" si="168">N74*$E74</f>
        <v>0</v>
      </c>
      <c r="P74" s="88">
        <f t="shared" si="121"/>
        <v>0</v>
      </c>
    </row>
    <row r="75" spans="1:16" ht="28.5" x14ac:dyDescent="0.2">
      <c r="A75" s="83">
        <v>347</v>
      </c>
      <c r="B75" s="13" t="s">
        <v>94</v>
      </c>
      <c r="C75" s="84" t="s">
        <v>77</v>
      </c>
      <c r="D75" s="85">
        <v>15561.54</v>
      </c>
      <c r="E75" s="86"/>
      <c r="F75" s="71">
        <v>15328.09</v>
      </c>
      <c r="G75" s="72">
        <f t="shared" si="159"/>
        <v>0</v>
      </c>
      <c r="H75" s="71">
        <v>0</v>
      </c>
      <c r="I75" s="72">
        <f t="shared" si="159"/>
        <v>0</v>
      </c>
      <c r="J75" s="71">
        <v>0</v>
      </c>
      <c r="K75" s="72">
        <f t="shared" ref="K75" si="169">J75*$E75</f>
        <v>0</v>
      </c>
      <c r="L75" s="71">
        <v>0</v>
      </c>
      <c r="M75" s="72">
        <f t="shared" ref="M75" si="170">L75*$E75</f>
        <v>0</v>
      </c>
      <c r="N75" s="71">
        <v>233.45</v>
      </c>
      <c r="O75" s="72">
        <f t="shared" ref="O75" si="171">N75*$E75</f>
        <v>0</v>
      </c>
      <c r="P75" s="88">
        <f t="shared" si="121"/>
        <v>0</v>
      </c>
    </row>
    <row r="76" spans="1:16" ht="28.5" x14ac:dyDescent="0.2">
      <c r="A76" s="83">
        <v>348</v>
      </c>
      <c r="B76" s="13" t="s">
        <v>78</v>
      </c>
      <c r="C76" s="84" t="s">
        <v>77</v>
      </c>
      <c r="D76" s="85">
        <v>12449.23</v>
      </c>
      <c r="E76" s="86"/>
      <c r="F76" s="71">
        <v>12262.47</v>
      </c>
      <c r="G76" s="72">
        <f t="shared" si="159"/>
        <v>0</v>
      </c>
      <c r="H76" s="71">
        <v>0</v>
      </c>
      <c r="I76" s="72">
        <f t="shared" si="159"/>
        <v>0</v>
      </c>
      <c r="J76" s="71">
        <v>0</v>
      </c>
      <c r="K76" s="72">
        <f t="shared" ref="K76" si="172">J76*$E76</f>
        <v>0</v>
      </c>
      <c r="L76" s="71">
        <v>0</v>
      </c>
      <c r="M76" s="72">
        <f t="shared" ref="M76" si="173">L76*$E76</f>
        <v>0</v>
      </c>
      <c r="N76" s="71">
        <v>186.76</v>
      </c>
      <c r="O76" s="72">
        <f t="shared" ref="O76" si="174">N76*$E76</f>
        <v>0</v>
      </c>
      <c r="P76" s="88">
        <f t="shared" si="121"/>
        <v>0</v>
      </c>
    </row>
    <row r="77" spans="1:16" ht="14.25" x14ac:dyDescent="0.2">
      <c r="A77" s="83"/>
      <c r="B77" s="14" t="s">
        <v>27</v>
      </c>
      <c r="C77" s="84"/>
      <c r="D77" s="98"/>
      <c r="E77" s="86"/>
      <c r="F77" s="71"/>
      <c r="G77" s="72"/>
      <c r="H77" s="71"/>
      <c r="I77" s="72"/>
      <c r="J77" s="71"/>
      <c r="K77" s="72"/>
      <c r="L77" s="71"/>
      <c r="M77" s="72"/>
      <c r="N77" s="71"/>
      <c r="O77" s="72"/>
      <c r="P77" s="88"/>
    </row>
    <row r="78" spans="1:16" ht="28.5" x14ac:dyDescent="0.2">
      <c r="A78" s="83">
        <v>349</v>
      </c>
      <c r="B78" s="13" t="s">
        <v>105</v>
      </c>
      <c r="C78" s="84" t="s">
        <v>4</v>
      </c>
      <c r="D78" s="85">
        <v>1</v>
      </c>
      <c r="E78" s="86"/>
      <c r="F78" s="71">
        <v>1</v>
      </c>
      <c r="G78" s="72">
        <f t="shared" si="159"/>
        <v>0</v>
      </c>
      <c r="H78" s="71">
        <v>0</v>
      </c>
      <c r="I78" s="72">
        <f t="shared" si="159"/>
        <v>0</v>
      </c>
      <c r="J78" s="71">
        <v>0</v>
      </c>
      <c r="K78" s="72">
        <f t="shared" ref="K78" si="175">J78*$E78</f>
        <v>0</v>
      </c>
      <c r="L78" s="71">
        <v>0</v>
      </c>
      <c r="M78" s="72">
        <f t="shared" ref="M78" si="176">L78*$E78</f>
        <v>0</v>
      </c>
      <c r="N78" s="71">
        <v>0</v>
      </c>
      <c r="O78" s="72">
        <f t="shared" ref="O78" si="177">N78*$E78</f>
        <v>0</v>
      </c>
      <c r="P78" s="88">
        <f>D78*E78</f>
        <v>0</v>
      </c>
    </row>
    <row r="79" spans="1:16" ht="28.5" x14ac:dyDescent="0.2">
      <c r="A79" s="83">
        <v>350</v>
      </c>
      <c r="B79" s="13" t="s">
        <v>106</v>
      </c>
      <c r="C79" s="84" t="s">
        <v>4</v>
      </c>
      <c r="D79" s="85">
        <v>3</v>
      </c>
      <c r="E79" s="86"/>
      <c r="F79" s="71">
        <v>1</v>
      </c>
      <c r="G79" s="72">
        <f t="shared" si="159"/>
        <v>0</v>
      </c>
      <c r="H79" s="71">
        <v>0</v>
      </c>
      <c r="I79" s="72">
        <f t="shared" si="159"/>
        <v>0</v>
      </c>
      <c r="J79" s="71">
        <v>0</v>
      </c>
      <c r="K79" s="72">
        <f t="shared" ref="K79" si="178">J79*$E79</f>
        <v>0</v>
      </c>
      <c r="L79" s="71">
        <v>0</v>
      </c>
      <c r="M79" s="72">
        <f t="shared" ref="M79" si="179">L79*$E79</f>
        <v>0</v>
      </c>
      <c r="N79" s="71">
        <v>2</v>
      </c>
      <c r="O79" s="72">
        <f t="shared" ref="O79" si="180">N79*$E79</f>
        <v>0</v>
      </c>
      <c r="P79" s="88">
        <f>D79*E79</f>
        <v>0</v>
      </c>
    </row>
    <row r="80" spans="1:16" s="18" customFormat="1" ht="14.25" x14ac:dyDescent="0.2">
      <c r="A80" s="90"/>
      <c r="B80" s="14" t="s">
        <v>37</v>
      </c>
      <c r="C80" s="99"/>
      <c r="D80" s="100"/>
      <c r="E80" s="101"/>
      <c r="F80" s="73"/>
      <c r="G80" s="74"/>
      <c r="H80" s="73"/>
      <c r="I80" s="74"/>
      <c r="J80" s="73"/>
      <c r="K80" s="74"/>
      <c r="L80" s="73"/>
      <c r="M80" s="74"/>
      <c r="N80" s="73"/>
      <c r="O80" s="74"/>
      <c r="P80" s="105"/>
    </row>
    <row r="81" spans="1:16" s="18" customFormat="1" ht="28.5" x14ac:dyDescent="0.2">
      <c r="A81" s="83">
        <v>351</v>
      </c>
      <c r="B81" s="13" t="s">
        <v>107</v>
      </c>
      <c r="C81" s="84" t="s">
        <v>77</v>
      </c>
      <c r="D81" s="85">
        <v>2.88</v>
      </c>
      <c r="E81" s="86"/>
      <c r="F81" s="71">
        <v>0</v>
      </c>
      <c r="G81" s="72">
        <f t="shared" si="159"/>
        <v>0</v>
      </c>
      <c r="H81" s="71">
        <v>0</v>
      </c>
      <c r="I81" s="72">
        <f t="shared" si="159"/>
        <v>0</v>
      </c>
      <c r="J81" s="71">
        <v>0</v>
      </c>
      <c r="K81" s="72">
        <f t="shared" ref="K81" si="181">J81*$E81</f>
        <v>0</v>
      </c>
      <c r="L81" s="71">
        <v>0</v>
      </c>
      <c r="M81" s="72">
        <f t="shared" ref="M81" si="182">L81*$E81</f>
        <v>0</v>
      </c>
      <c r="N81" s="71">
        <v>2.88</v>
      </c>
      <c r="O81" s="72">
        <f t="shared" ref="O81" si="183">N81*$E81</f>
        <v>0</v>
      </c>
      <c r="P81" s="88">
        <f t="shared" ref="P81:P89" si="184">D81*E81</f>
        <v>0</v>
      </c>
    </row>
    <row r="82" spans="1:16" s="18" customFormat="1" ht="14.25" x14ac:dyDescent="0.2">
      <c r="A82" s="83">
        <v>352</v>
      </c>
      <c r="B82" s="13" t="s">
        <v>108</v>
      </c>
      <c r="C82" s="84" t="s">
        <v>52</v>
      </c>
      <c r="D82" s="85">
        <v>14.4</v>
      </c>
      <c r="E82" s="86"/>
      <c r="F82" s="71">
        <v>0</v>
      </c>
      <c r="G82" s="72">
        <f t="shared" si="159"/>
        <v>0</v>
      </c>
      <c r="H82" s="71">
        <v>0</v>
      </c>
      <c r="I82" s="72">
        <f t="shared" si="159"/>
        <v>0</v>
      </c>
      <c r="J82" s="71">
        <v>0</v>
      </c>
      <c r="K82" s="72">
        <f t="shared" ref="K82" si="185">J82*$E82</f>
        <v>0</v>
      </c>
      <c r="L82" s="71">
        <v>0</v>
      </c>
      <c r="M82" s="72">
        <f t="shared" ref="M82" si="186">L82*$E82</f>
        <v>0</v>
      </c>
      <c r="N82" s="71">
        <v>14.4</v>
      </c>
      <c r="O82" s="72">
        <f t="shared" ref="O82" si="187">N82*$E82</f>
        <v>0</v>
      </c>
      <c r="P82" s="88">
        <f t="shared" si="184"/>
        <v>0</v>
      </c>
    </row>
    <row r="83" spans="1:16" s="18" customFormat="1" ht="14.25" x14ac:dyDescent="0.2">
      <c r="A83" s="83">
        <v>353</v>
      </c>
      <c r="B83" s="13" t="s">
        <v>109</v>
      </c>
      <c r="C83" s="84" t="s">
        <v>52</v>
      </c>
      <c r="D83" s="85">
        <v>13.44</v>
      </c>
      <c r="E83" s="86"/>
      <c r="F83" s="71">
        <v>0</v>
      </c>
      <c r="G83" s="72">
        <f t="shared" si="159"/>
        <v>0</v>
      </c>
      <c r="H83" s="71">
        <v>0</v>
      </c>
      <c r="I83" s="72">
        <f t="shared" si="159"/>
        <v>0</v>
      </c>
      <c r="J83" s="71">
        <v>0</v>
      </c>
      <c r="K83" s="72">
        <f t="shared" ref="K83" si="188">J83*$E83</f>
        <v>0</v>
      </c>
      <c r="L83" s="71">
        <v>0</v>
      </c>
      <c r="M83" s="72">
        <f t="shared" ref="M83" si="189">L83*$E83</f>
        <v>0</v>
      </c>
      <c r="N83" s="71">
        <v>13.44</v>
      </c>
      <c r="O83" s="72">
        <f t="shared" ref="O83" si="190">N83*$E83</f>
        <v>0</v>
      </c>
      <c r="P83" s="88">
        <f t="shared" si="184"/>
        <v>0</v>
      </c>
    </row>
    <row r="84" spans="1:16" s="18" customFormat="1" ht="14.25" x14ac:dyDescent="0.2">
      <c r="A84" s="83">
        <v>354</v>
      </c>
      <c r="B84" s="13" t="s">
        <v>96</v>
      </c>
      <c r="C84" s="84" t="s">
        <v>77</v>
      </c>
      <c r="D84" s="85">
        <v>0.36</v>
      </c>
      <c r="E84" s="86"/>
      <c r="F84" s="71">
        <v>0</v>
      </c>
      <c r="G84" s="72">
        <f t="shared" si="159"/>
        <v>0</v>
      </c>
      <c r="H84" s="71">
        <v>0</v>
      </c>
      <c r="I84" s="72">
        <f t="shared" si="159"/>
        <v>0</v>
      </c>
      <c r="J84" s="71">
        <v>0</v>
      </c>
      <c r="K84" s="72">
        <f t="shared" ref="K84" si="191">J84*$E84</f>
        <v>0</v>
      </c>
      <c r="L84" s="71">
        <v>0</v>
      </c>
      <c r="M84" s="72">
        <f t="shared" ref="M84" si="192">L84*$E84</f>
        <v>0</v>
      </c>
      <c r="N84" s="71">
        <v>0.36</v>
      </c>
      <c r="O84" s="72">
        <f t="shared" ref="O84" si="193">N84*$E84</f>
        <v>0</v>
      </c>
      <c r="P84" s="88">
        <f t="shared" si="184"/>
        <v>0</v>
      </c>
    </row>
    <row r="85" spans="1:16" s="18" customFormat="1" ht="14.25" x14ac:dyDescent="0.2">
      <c r="A85" s="83">
        <v>355</v>
      </c>
      <c r="B85" s="13" t="s">
        <v>110</v>
      </c>
      <c r="C85" s="84" t="s">
        <v>77</v>
      </c>
      <c r="D85" s="85">
        <v>2.48</v>
      </c>
      <c r="E85" s="86"/>
      <c r="F85" s="71">
        <v>0</v>
      </c>
      <c r="G85" s="72">
        <f t="shared" si="159"/>
        <v>0</v>
      </c>
      <c r="H85" s="71">
        <v>0</v>
      </c>
      <c r="I85" s="72">
        <f t="shared" si="159"/>
        <v>0</v>
      </c>
      <c r="J85" s="71">
        <v>0</v>
      </c>
      <c r="K85" s="72">
        <f t="shared" ref="K85" si="194">J85*$E85</f>
        <v>0</v>
      </c>
      <c r="L85" s="71">
        <v>0</v>
      </c>
      <c r="M85" s="72">
        <f t="shared" ref="M85" si="195">L85*$E85</f>
        <v>0</v>
      </c>
      <c r="N85" s="71">
        <v>2.48</v>
      </c>
      <c r="O85" s="72">
        <f t="shared" ref="O85" si="196">N85*$E85</f>
        <v>0</v>
      </c>
      <c r="P85" s="88">
        <f t="shared" si="184"/>
        <v>0</v>
      </c>
    </row>
    <row r="86" spans="1:16" s="18" customFormat="1" ht="28.5" x14ac:dyDescent="0.2">
      <c r="A86" s="83">
        <v>356</v>
      </c>
      <c r="B86" s="13" t="s">
        <v>111</v>
      </c>
      <c r="C86" s="84" t="s">
        <v>77</v>
      </c>
      <c r="D86" s="85">
        <v>1.8</v>
      </c>
      <c r="E86" s="86"/>
      <c r="F86" s="71">
        <v>0</v>
      </c>
      <c r="G86" s="72">
        <f t="shared" si="159"/>
        <v>0</v>
      </c>
      <c r="H86" s="71">
        <v>0</v>
      </c>
      <c r="I86" s="72">
        <f t="shared" si="159"/>
        <v>0</v>
      </c>
      <c r="J86" s="71">
        <v>0</v>
      </c>
      <c r="K86" s="72">
        <f t="shared" ref="K86" si="197">J86*$E86</f>
        <v>0</v>
      </c>
      <c r="L86" s="71">
        <v>0</v>
      </c>
      <c r="M86" s="72">
        <f t="shared" ref="M86" si="198">L86*$E86</f>
        <v>0</v>
      </c>
      <c r="N86" s="71">
        <v>1.8</v>
      </c>
      <c r="O86" s="72">
        <f t="shared" ref="O86" si="199">N86*$E86</f>
        <v>0</v>
      </c>
      <c r="P86" s="88">
        <f t="shared" si="184"/>
        <v>0</v>
      </c>
    </row>
    <row r="87" spans="1:16" s="18" customFormat="1" ht="28.5" x14ac:dyDescent="0.2">
      <c r="A87" s="83">
        <v>357</v>
      </c>
      <c r="B87" s="13" t="s">
        <v>112</v>
      </c>
      <c r="C87" s="84" t="s">
        <v>77</v>
      </c>
      <c r="D87" s="85">
        <v>0.68</v>
      </c>
      <c r="E87" s="86"/>
      <c r="F87" s="71">
        <v>0</v>
      </c>
      <c r="G87" s="72">
        <f t="shared" si="159"/>
        <v>0</v>
      </c>
      <c r="H87" s="71">
        <v>0</v>
      </c>
      <c r="I87" s="72">
        <f t="shared" si="159"/>
        <v>0</v>
      </c>
      <c r="J87" s="71">
        <v>0</v>
      </c>
      <c r="K87" s="72">
        <f t="shared" ref="K87" si="200">J87*$E87</f>
        <v>0</v>
      </c>
      <c r="L87" s="71">
        <v>0</v>
      </c>
      <c r="M87" s="72">
        <f t="shared" ref="M87" si="201">L87*$E87</f>
        <v>0</v>
      </c>
      <c r="N87" s="71">
        <v>0.68</v>
      </c>
      <c r="O87" s="72">
        <f t="shared" ref="O87" si="202">N87*$E87</f>
        <v>0</v>
      </c>
      <c r="P87" s="88">
        <f t="shared" si="184"/>
        <v>0</v>
      </c>
    </row>
    <row r="88" spans="1:16" s="18" customFormat="1" ht="28.5" x14ac:dyDescent="0.2">
      <c r="A88" s="83">
        <v>358</v>
      </c>
      <c r="B88" s="13" t="s">
        <v>113</v>
      </c>
      <c r="C88" s="84" t="s">
        <v>9</v>
      </c>
      <c r="D88" s="85">
        <v>372</v>
      </c>
      <c r="E88" s="86"/>
      <c r="F88" s="71">
        <v>0</v>
      </c>
      <c r="G88" s="72">
        <f t="shared" si="159"/>
        <v>0</v>
      </c>
      <c r="H88" s="71">
        <v>0</v>
      </c>
      <c r="I88" s="72">
        <f t="shared" si="159"/>
        <v>0</v>
      </c>
      <c r="J88" s="71">
        <v>0</v>
      </c>
      <c r="K88" s="72">
        <f t="shared" ref="K88" si="203">J88*$E88</f>
        <v>0</v>
      </c>
      <c r="L88" s="71">
        <v>0</v>
      </c>
      <c r="M88" s="72">
        <f t="shared" ref="M88" si="204">L88*$E88</f>
        <v>0</v>
      </c>
      <c r="N88" s="71">
        <v>372</v>
      </c>
      <c r="O88" s="72">
        <f t="shared" ref="O88" si="205">N88*$E88</f>
        <v>0</v>
      </c>
      <c r="P88" s="88">
        <f t="shared" si="184"/>
        <v>0</v>
      </c>
    </row>
    <row r="89" spans="1:16" s="18" customFormat="1" ht="28.5" x14ac:dyDescent="0.2">
      <c r="A89" s="83">
        <v>359</v>
      </c>
      <c r="B89" s="13" t="s">
        <v>114</v>
      </c>
      <c r="C89" s="84" t="s">
        <v>3</v>
      </c>
      <c r="D89" s="85">
        <v>24</v>
      </c>
      <c r="E89" s="86"/>
      <c r="F89" s="71">
        <v>0</v>
      </c>
      <c r="G89" s="72">
        <f t="shared" si="159"/>
        <v>0</v>
      </c>
      <c r="H89" s="71">
        <v>0</v>
      </c>
      <c r="I89" s="72">
        <f t="shared" si="159"/>
        <v>0</v>
      </c>
      <c r="J89" s="71">
        <v>0</v>
      </c>
      <c r="K89" s="72">
        <f t="shared" ref="K89" si="206">J89*$E89</f>
        <v>0</v>
      </c>
      <c r="L89" s="71">
        <v>0</v>
      </c>
      <c r="M89" s="72">
        <f t="shared" ref="M89" si="207">L89*$E89</f>
        <v>0</v>
      </c>
      <c r="N89" s="71">
        <v>24</v>
      </c>
      <c r="O89" s="72">
        <f t="shared" ref="O89" si="208">N89*$E89</f>
        <v>0</v>
      </c>
      <c r="P89" s="88">
        <f t="shared" si="184"/>
        <v>0</v>
      </c>
    </row>
    <row r="90" spans="1:16" ht="14.25" x14ac:dyDescent="0.2">
      <c r="A90" s="91"/>
      <c r="B90" s="14" t="s">
        <v>7</v>
      </c>
      <c r="C90" s="84"/>
      <c r="D90" s="98"/>
      <c r="E90" s="86"/>
      <c r="F90" s="71"/>
      <c r="G90" s="72">
        <f t="shared" si="159"/>
        <v>0</v>
      </c>
      <c r="H90" s="71"/>
      <c r="I90" s="72">
        <f t="shared" si="159"/>
        <v>0</v>
      </c>
      <c r="J90" s="71"/>
      <c r="K90" s="72">
        <f t="shared" ref="K90" si="209">J90*$E90</f>
        <v>0</v>
      </c>
      <c r="L90" s="71"/>
      <c r="M90" s="72">
        <f t="shared" ref="M90" si="210">L90*$E90</f>
        <v>0</v>
      </c>
      <c r="N90" s="71"/>
      <c r="O90" s="72">
        <f t="shared" ref="O90" si="211">N90*$E90</f>
        <v>0</v>
      </c>
      <c r="P90" s="104"/>
    </row>
    <row r="91" spans="1:16" ht="42.75" x14ac:dyDescent="0.2">
      <c r="A91" s="83">
        <v>360</v>
      </c>
      <c r="B91" s="13" t="s">
        <v>115</v>
      </c>
      <c r="C91" s="84" t="s">
        <v>3</v>
      </c>
      <c r="D91" s="85">
        <v>1018</v>
      </c>
      <c r="E91" s="86"/>
      <c r="F91" s="71">
        <v>0</v>
      </c>
      <c r="G91" s="72">
        <f t="shared" si="159"/>
        <v>0</v>
      </c>
      <c r="H91" s="71">
        <v>0</v>
      </c>
      <c r="I91" s="72">
        <f t="shared" si="159"/>
        <v>0</v>
      </c>
      <c r="J91" s="71">
        <v>20</v>
      </c>
      <c r="K91" s="72">
        <f t="shared" ref="K91" si="212">J91*$E91</f>
        <v>0</v>
      </c>
      <c r="L91" s="71">
        <v>131</v>
      </c>
      <c r="M91" s="72">
        <f t="shared" ref="M91" si="213">L91*$E91</f>
        <v>0</v>
      </c>
      <c r="N91" s="71">
        <v>867</v>
      </c>
      <c r="O91" s="72">
        <f t="shared" ref="O91" si="214">N91*$E91</f>
        <v>0</v>
      </c>
      <c r="P91" s="88">
        <f t="shared" ref="P91:P97" si="215">D91*E91</f>
        <v>0</v>
      </c>
    </row>
    <row r="92" spans="1:16" ht="42.75" x14ac:dyDescent="0.2">
      <c r="A92" s="83">
        <v>361</v>
      </c>
      <c r="B92" s="13" t="s">
        <v>116</v>
      </c>
      <c r="C92" s="84" t="s">
        <v>77</v>
      </c>
      <c r="D92" s="85">
        <v>97.37</v>
      </c>
      <c r="E92" s="86"/>
      <c r="F92" s="71">
        <v>0</v>
      </c>
      <c r="G92" s="72">
        <f t="shared" si="159"/>
        <v>0</v>
      </c>
      <c r="H92" s="71">
        <v>0</v>
      </c>
      <c r="I92" s="72">
        <f t="shared" si="159"/>
        <v>0</v>
      </c>
      <c r="J92" s="71">
        <v>4.01</v>
      </c>
      <c r="K92" s="72">
        <f t="shared" ref="K92" si="216">J92*$E92</f>
        <v>0</v>
      </c>
      <c r="L92" s="71">
        <v>23.16</v>
      </c>
      <c r="M92" s="72">
        <f t="shared" ref="M92" si="217">L92*$E92</f>
        <v>0</v>
      </c>
      <c r="N92" s="71">
        <v>70.2</v>
      </c>
      <c r="O92" s="72">
        <f t="shared" ref="O92" si="218">N92*$E92</f>
        <v>0</v>
      </c>
      <c r="P92" s="88">
        <f t="shared" si="215"/>
        <v>0</v>
      </c>
    </row>
    <row r="93" spans="1:16" ht="28.5" x14ac:dyDescent="0.2">
      <c r="A93" s="83">
        <v>362</v>
      </c>
      <c r="B93" s="13" t="s">
        <v>117</v>
      </c>
      <c r="C93" s="84" t="s">
        <v>52</v>
      </c>
      <c r="D93" s="85">
        <v>10819.91</v>
      </c>
      <c r="E93" s="86"/>
      <c r="F93" s="71">
        <v>9795.5</v>
      </c>
      <c r="G93" s="72">
        <f t="shared" si="159"/>
        <v>0</v>
      </c>
      <c r="H93" s="71">
        <v>0</v>
      </c>
      <c r="I93" s="72">
        <f t="shared" si="159"/>
        <v>0</v>
      </c>
      <c r="J93" s="71">
        <v>252.31</v>
      </c>
      <c r="K93" s="72">
        <f t="shared" ref="K93" si="219">J93*$E93</f>
        <v>0</v>
      </c>
      <c r="L93" s="71">
        <v>174.05</v>
      </c>
      <c r="M93" s="72">
        <f t="shared" ref="M93" si="220">L93*$E93</f>
        <v>0</v>
      </c>
      <c r="N93" s="71">
        <v>598.04999999999995</v>
      </c>
      <c r="O93" s="72">
        <f t="shared" ref="O93" si="221">N93*$E93</f>
        <v>0</v>
      </c>
      <c r="P93" s="88">
        <f t="shared" si="215"/>
        <v>0</v>
      </c>
    </row>
    <row r="94" spans="1:16" ht="14.25" x14ac:dyDescent="0.2">
      <c r="A94" s="83">
        <v>363</v>
      </c>
      <c r="B94" s="13" t="s">
        <v>80</v>
      </c>
      <c r="C94" s="84" t="s">
        <v>77</v>
      </c>
      <c r="D94" s="85">
        <v>685.25</v>
      </c>
      <c r="E94" s="86"/>
      <c r="F94" s="71">
        <v>623.35</v>
      </c>
      <c r="G94" s="72">
        <f t="shared" si="159"/>
        <v>0</v>
      </c>
      <c r="H94" s="71">
        <v>0</v>
      </c>
      <c r="I94" s="72">
        <f t="shared" si="159"/>
        <v>0</v>
      </c>
      <c r="J94" s="71">
        <v>15.8</v>
      </c>
      <c r="K94" s="72">
        <f t="shared" ref="K94" si="222">J94*$E94</f>
        <v>0</v>
      </c>
      <c r="L94" s="71">
        <v>9.69</v>
      </c>
      <c r="M94" s="72">
        <f t="shared" ref="M94" si="223">L94*$E94</f>
        <v>0</v>
      </c>
      <c r="N94" s="71">
        <v>36.409999999999997</v>
      </c>
      <c r="O94" s="72">
        <f t="shared" ref="O94" si="224">N94*$E94</f>
        <v>0</v>
      </c>
      <c r="P94" s="88">
        <f t="shared" si="215"/>
        <v>0</v>
      </c>
    </row>
    <row r="95" spans="1:16" ht="28.5" x14ac:dyDescent="0.2">
      <c r="A95" s="83">
        <v>364</v>
      </c>
      <c r="B95" s="13" t="s">
        <v>118</v>
      </c>
      <c r="C95" s="84" t="s">
        <v>3</v>
      </c>
      <c r="D95" s="85">
        <v>19232.71</v>
      </c>
      <c r="E95" s="86"/>
      <c r="F95" s="71">
        <v>17810.009999999998</v>
      </c>
      <c r="G95" s="72">
        <f t="shared" si="159"/>
        <v>0</v>
      </c>
      <c r="H95" s="71">
        <v>0</v>
      </c>
      <c r="I95" s="72">
        <f t="shared" si="159"/>
        <v>0</v>
      </c>
      <c r="J95" s="71">
        <v>424.7</v>
      </c>
      <c r="K95" s="72">
        <f t="shared" ref="K95" si="225">J95*$E95</f>
        <v>0</v>
      </c>
      <c r="L95" s="71">
        <v>131</v>
      </c>
      <c r="M95" s="72">
        <f t="shared" ref="M95" si="226">L95*$E95</f>
        <v>0</v>
      </c>
      <c r="N95" s="71">
        <v>867</v>
      </c>
      <c r="O95" s="72">
        <f t="shared" ref="O95" si="227">N95*$E95</f>
        <v>0</v>
      </c>
      <c r="P95" s="88">
        <f t="shared" si="215"/>
        <v>0</v>
      </c>
    </row>
    <row r="96" spans="1:16" ht="28.5" x14ac:dyDescent="0.2">
      <c r="A96" s="83">
        <v>365</v>
      </c>
      <c r="B96" s="13" t="s">
        <v>119</v>
      </c>
      <c r="C96" s="84" t="s">
        <v>77</v>
      </c>
      <c r="D96" s="85">
        <v>1190.25</v>
      </c>
      <c r="E96" s="86"/>
      <c r="F96" s="71">
        <v>1068.5999999999999</v>
      </c>
      <c r="G96" s="72">
        <f t="shared" si="159"/>
        <v>0</v>
      </c>
      <c r="H96" s="71">
        <v>0</v>
      </c>
      <c r="I96" s="72">
        <f t="shared" si="159"/>
        <v>0</v>
      </c>
      <c r="J96" s="71">
        <v>28.29</v>
      </c>
      <c r="K96" s="72">
        <f t="shared" ref="K96" si="228">J96*$E96</f>
        <v>0</v>
      </c>
      <c r="L96" s="71">
        <v>23.16</v>
      </c>
      <c r="M96" s="72">
        <f t="shared" ref="M96" si="229">L96*$E96</f>
        <v>0</v>
      </c>
      <c r="N96" s="71">
        <v>70.2</v>
      </c>
      <c r="O96" s="72">
        <f t="shared" ref="O96" si="230">N96*$E96</f>
        <v>0</v>
      </c>
      <c r="P96" s="88">
        <f t="shared" si="215"/>
        <v>0</v>
      </c>
    </row>
    <row r="97" spans="1:16" ht="28.5" x14ac:dyDescent="0.2">
      <c r="A97" s="83">
        <v>366</v>
      </c>
      <c r="B97" s="13" t="s">
        <v>113</v>
      </c>
      <c r="C97" s="84" t="s">
        <v>9</v>
      </c>
      <c r="D97" s="85">
        <v>907.2</v>
      </c>
      <c r="E97" s="86"/>
      <c r="F97" s="71">
        <v>0</v>
      </c>
      <c r="G97" s="72">
        <f t="shared" si="159"/>
        <v>0</v>
      </c>
      <c r="H97" s="71">
        <v>0</v>
      </c>
      <c r="I97" s="72">
        <f t="shared" si="159"/>
        <v>0</v>
      </c>
      <c r="J97" s="71">
        <v>70.2</v>
      </c>
      <c r="K97" s="72">
        <f t="shared" ref="K97" si="231">J97*$E97</f>
        <v>0</v>
      </c>
      <c r="L97" s="71">
        <v>382.5</v>
      </c>
      <c r="M97" s="72">
        <f t="shared" ref="M97" si="232">L97*$E97</f>
        <v>0</v>
      </c>
      <c r="N97" s="71">
        <v>454.5</v>
      </c>
      <c r="O97" s="72">
        <f t="shared" ref="O97" si="233">N97*$E97</f>
        <v>0</v>
      </c>
      <c r="P97" s="88">
        <f t="shared" si="215"/>
        <v>0</v>
      </c>
    </row>
    <row r="98" spans="1:16" s="18" customFormat="1" ht="14.25" x14ac:dyDescent="0.2">
      <c r="A98" s="92"/>
      <c r="B98" s="39" t="s">
        <v>33</v>
      </c>
      <c r="C98" s="94">
        <f>A24</f>
        <v>300</v>
      </c>
      <c r="D98" s="102"/>
      <c r="E98" s="97"/>
      <c r="F98" s="66"/>
      <c r="G98" s="40">
        <f>SUM(G26:G97)</f>
        <v>0</v>
      </c>
      <c r="H98" s="66"/>
      <c r="I98" s="40">
        <f>SUM(I26:I97)</f>
        <v>0</v>
      </c>
      <c r="J98" s="66"/>
      <c r="K98" s="40">
        <f>SUM(K26:K97)</f>
        <v>0</v>
      </c>
      <c r="L98" s="66"/>
      <c r="M98" s="40">
        <f>SUM(M26:M97)</f>
        <v>0</v>
      </c>
      <c r="N98" s="66"/>
      <c r="O98" s="40">
        <f>SUM(O26:O97)</f>
        <v>0</v>
      </c>
      <c r="P98" s="106">
        <f>SUM(P26:P97)</f>
        <v>0</v>
      </c>
    </row>
    <row r="99" spans="1:16" s="18" customFormat="1" ht="14.25" x14ac:dyDescent="0.2">
      <c r="A99" s="93"/>
      <c r="B99" s="43"/>
      <c r="C99" s="84"/>
      <c r="D99" s="85"/>
      <c r="E99" s="86"/>
      <c r="F99" s="64"/>
      <c r="G99" s="44"/>
      <c r="H99" s="64"/>
      <c r="I99" s="44"/>
      <c r="J99" s="64"/>
      <c r="K99" s="44"/>
      <c r="L99" s="64"/>
      <c r="M99" s="44"/>
      <c r="N99" s="64"/>
      <c r="O99" s="44"/>
      <c r="P99" s="107"/>
    </row>
    <row r="100" spans="1:16" ht="14.25" x14ac:dyDescent="0.2">
      <c r="A100" s="94">
        <v>400</v>
      </c>
      <c r="B100" s="33" t="s">
        <v>24</v>
      </c>
      <c r="C100" s="95"/>
      <c r="D100" s="96"/>
      <c r="E100" s="97"/>
      <c r="F100" s="69"/>
      <c r="G100" s="37"/>
      <c r="H100" s="69"/>
      <c r="I100" s="37"/>
      <c r="J100" s="69"/>
      <c r="K100" s="37"/>
      <c r="L100" s="69"/>
      <c r="M100" s="37"/>
      <c r="N100" s="69"/>
      <c r="O100" s="37"/>
      <c r="P100" s="103"/>
    </row>
    <row r="101" spans="1:16" ht="42.75" x14ac:dyDescent="0.2">
      <c r="A101" s="83">
        <v>401</v>
      </c>
      <c r="B101" s="13" t="s">
        <v>120</v>
      </c>
      <c r="C101" s="84" t="s">
        <v>52</v>
      </c>
      <c r="D101" s="85">
        <v>27686.63</v>
      </c>
      <c r="E101" s="86"/>
      <c r="F101" s="71">
        <v>0</v>
      </c>
      <c r="G101" s="72">
        <f t="shared" si="159"/>
        <v>0</v>
      </c>
      <c r="H101" s="71">
        <v>0</v>
      </c>
      <c r="I101" s="72">
        <f t="shared" si="159"/>
        <v>0</v>
      </c>
      <c r="J101" s="71">
        <v>14589.12</v>
      </c>
      <c r="K101" s="72">
        <f t="shared" ref="K101" si="234">J101*$E101</f>
        <v>0</v>
      </c>
      <c r="L101" s="71">
        <v>3663.84</v>
      </c>
      <c r="M101" s="72">
        <f t="shared" ref="M101" si="235">L101*$E101</f>
        <v>0</v>
      </c>
      <c r="N101" s="71">
        <v>9433.67</v>
      </c>
      <c r="O101" s="72">
        <f t="shared" ref="O101" si="236">N101*$E101</f>
        <v>0</v>
      </c>
      <c r="P101" s="88">
        <f t="shared" ref="P101:P115" si="237">D101*E101</f>
        <v>0</v>
      </c>
    </row>
    <row r="102" spans="1:16" ht="28.5" x14ac:dyDescent="0.2">
      <c r="A102" s="83">
        <v>402</v>
      </c>
      <c r="B102" s="13" t="s">
        <v>121</v>
      </c>
      <c r="C102" s="84" t="s">
        <v>52</v>
      </c>
      <c r="D102" s="85">
        <v>200</v>
      </c>
      <c r="E102" s="86"/>
      <c r="F102" s="71">
        <v>200</v>
      </c>
      <c r="G102" s="72">
        <f t="shared" si="159"/>
        <v>0</v>
      </c>
      <c r="H102" s="71">
        <v>0</v>
      </c>
      <c r="I102" s="72">
        <f t="shared" si="159"/>
        <v>0</v>
      </c>
      <c r="J102" s="71">
        <v>0</v>
      </c>
      <c r="K102" s="72">
        <f t="shared" ref="K102" si="238">J102*$E102</f>
        <v>0</v>
      </c>
      <c r="L102" s="71">
        <v>0</v>
      </c>
      <c r="M102" s="72">
        <f t="shared" ref="M102" si="239">L102*$E102</f>
        <v>0</v>
      </c>
      <c r="N102" s="71">
        <v>0</v>
      </c>
      <c r="O102" s="72">
        <f t="shared" ref="O102" si="240">N102*$E102</f>
        <v>0</v>
      </c>
      <c r="P102" s="88">
        <f t="shared" si="237"/>
        <v>0</v>
      </c>
    </row>
    <row r="103" spans="1:16" ht="42.75" x14ac:dyDescent="0.2">
      <c r="A103" s="83">
        <v>403</v>
      </c>
      <c r="B103" s="13" t="s">
        <v>73</v>
      </c>
      <c r="C103" s="84" t="s">
        <v>52</v>
      </c>
      <c r="D103" s="85">
        <v>3933.34</v>
      </c>
      <c r="E103" s="86"/>
      <c r="F103" s="71">
        <v>0</v>
      </c>
      <c r="G103" s="72">
        <f t="shared" ref="G103" si="241">F103*$E103</f>
        <v>0</v>
      </c>
      <c r="H103" s="71"/>
      <c r="I103" s="72">
        <f t="shared" ref="I103" si="242">H103*$E103</f>
        <v>0</v>
      </c>
      <c r="J103" s="71">
        <v>1623.53</v>
      </c>
      <c r="K103" s="72">
        <f t="shared" ref="K103" si="243">J103*$E103</f>
        <v>0</v>
      </c>
      <c r="L103" s="71">
        <v>0</v>
      </c>
      <c r="M103" s="72">
        <f t="shared" ref="M103" si="244">L103*$E103</f>
        <v>0</v>
      </c>
      <c r="N103" s="71">
        <v>2309.81</v>
      </c>
      <c r="O103" s="72">
        <f t="shared" ref="O103" si="245">N103*$E103</f>
        <v>0</v>
      </c>
      <c r="P103" s="88">
        <f t="shared" ref="P103" si="246">D103*E103</f>
        <v>0</v>
      </c>
    </row>
    <row r="104" spans="1:16" ht="42.75" x14ac:dyDescent="0.2">
      <c r="A104" s="83">
        <v>404</v>
      </c>
      <c r="B104" s="13" t="s">
        <v>122</v>
      </c>
      <c r="C104" s="84" t="s">
        <v>77</v>
      </c>
      <c r="D104" s="85">
        <v>1580.99</v>
      </c>
      <c r="E104" s="86"/>
      <c r="F104" s="71">
        <v>0</v>
      </c>
      <c r="G104" s="72">
        <f t="shared" si="159"/>
        <v>0</v>
      </c>
      <c r="H104" s="71">
        <v>0</v>
      </c>
      <c r="I104" s="72">
        <f t="shared" si="159"/>
        <v>0</v>
      </c>
      <c r="J104" s="71">
        <v>810.63</v>
      </c>
      <c r="K104" s="72">
        <f t="shared" ref="K104" si="247">J104*$E104</f>
        <v>0</v>
      </c>
      <c r="L104" s="71">
        <v>183.19</v>
      </c>
      <c r="M104" s="72">
        <f t="shared" ref="M104" si="248">L104*$E104</f>
        <v>0</v>
      </c>
      <c r="N104" s="71">
        <v>587.16999999999996</v>
      </c>
      <c r="O104" s="72">
        <f t="shared" ref="O104" si="249">N104*$E104</f>
        <v>0</v>
      </c>
      <c r="P104" s="88">
        <f t="shared" si="237"/>
        <v>0</v>
      </c>
    </row>
    <row r="105" spans="1:16" ht="14.25" x14ac:dyDescent="0.2">
      <c r="A105" s="83">
        <v>405</v>
      </c>
      <c r="B105" s="13" t="s">
        <v>123</v>
      </c>
      <c r="C105" s="84" t="s">
        <v>52</v>
      </c>
      <c r="D105" s="85">
        <v>200</v>
      </c>
      <c r="E105" s="86"/>
      <c r="F105" s="71">
        <v>200</v>
      </c>
      <c r="G105" s="72">
        <f t="shared" si="159"/>
        <v>0</v>
      </c>
      <c r="H105" s="71">
        <v>0</v>
      </c>
      <c r="I105" s="72">
        <f t="shared" si="159"/>
        <v>0</v>
      </c>
      <c r="J105" s="71">
        <v>0</v>
      </c>
      <c r="K105" s="72">
        <f t="shared" ref="K105" si="250">J105*$E105</f>
        <v>0</v>
      </c>
      <c r="L105" s="71">
        <v>0</v>
      </c>
      <c r="M105" s="72">
        <f t="shared" ref="M105" si="251">L105*$E105</f>
        <v>0</v>
      </c>
      <c r="N105" s="71">
        <v>0</v>
      </c>
      <c r="O105" s="72">
        <f t="shared" ref="O105" si="252">N105*$E105</f>
        <v>0</v>
      </c>
      <c r="P105" s="88">
        <f t="shared" si="237"/>
        <v>0</v>
      </c>
    </row>
    <row r="106" spans="1:16" ht="14.25" x14ac:dyDescent="0.2">
      <c r="A106" s="83">
        <v>406</v>
      </c>
      <c r="B106" s="13" t="s">
        <v>124</v>
      </c>
      <c r="C106" s="84" t="s">
        <v>52</v>
      </c>
      <c r="D106" s="85">
        <v>93998.1</v>
      </c>
      <c r="E106" s="86"/>
      <c r="F106" s="71">
        <v>68812.600000000006</v>
      </c>
      <c r="G106" s="72">
        <f t="shared" si="159"/>
        <v>0</v>
      </c>
      <c r="H106" s="71">
        <v>17459.45</v>
      </c>
      <c r="I106" s="72">
        <f t="shared" si="159"/>
        <v>0</v>
      </c>
      <c r="J106" s="71">
        <v>0</v>
      </c>
      <c r="K106" s="72">
        <f t="shared" ref="K106" si="253">J106*$E106</f>
        <v>0</v>
      </c>
      <c r="L106" s="71">
        <v>3018.26</v>
      </c>
      <c r="M106" s="72">
        <f t="shared" ref="M106" si="254">L106*$E106</f>
        <v>0</v>
      </c>
      <c r="N106" s="71">
        <v>4707.79</v>
      </c>
      <c r="O106" s="72">
        <f t="shared" ref="O106" si="255">N106*$E106</f>
        <v>0</v>
      </c>
      <c r="P106" s="88">
        <f t="shared" si="237"/>
        <v>0</v>
      </c>
    </row>
    <row r="107" spans="1:16" s="18" customFormat="1" ht="28.5" x14ac:dyDescent="0.2">
      <c r="A107" s="83">
        <v>407</v>
      </c>
      <c r="B107" s="59" t="s">
        <v>63</v>
      </c>
      <c r="C107" s="84" t="s">
        <v>64</v>
      </c>
      <c r="D107" s="85">
        <v>14818.15</v>
      </c>
      <c r="E107" s="87"/>
      <c r="F107" s="64">
        <v>9370.7099999999991</v>
      </c>
      <c r="G107" s="65">
        <f t="shared" si="159"/>
        <v>0</v>
      </c>
      <c r="H107" s="64">
        <v>2501.71</v>
      </c>
      <c r="I107" s="65">
        <f t="shared" si="159"/>
        <v>0</v>
      </c>
      <c r="J107" s="64">
        <v>2203.7800000000002</v>
      </c>
      <c r="K107" s="65">
        <f t="shared" ref="K107" si="256">J107*$E107</f>
        <v>0</v>
      </c>
      <c r="L107" s="64">
        <v>413.46</v>
      </c>
      <c r="M107" s="65">
        <f t="shared" ref="M107" si="257">L107*$E107</f>
        <v>0</v>
      </c>
      <c r="N107" s="64">
        <v>328.49</v>
      </c>
      <c r="O107" s="65">
        <f t="shared" ref="O107" si="258">N107*$E107</f>
        <v>0</v>
      </c>
      <c r="P107" s="88">
        <f t="shared" si="237"/>
        <v>0</v>
      </c>
    </row>
    <row r="108" spans="1:16" ht="42.75" x14ac:dyDescent="0.2">
      <c r="A108" s="83">
        <v>408</v>
      </c>
      <c r="B108" s="13" t="s">
        <v>125</v>
      </c>
      <c r="C108" s="84" t="s">
        <v>52</v>
      </c>
      <c r="D108" s="85">
        <v>83304.460000000006</v>
      </c>
      <c r="E108" s="86"/>
      <c r="F108" s="71">
        <v>61688.6</v>
      </c>
      <c r="G108" s="72">
        <f t="shared" si="159"/>
        <v>0</v>
      </c>
      <c r="H108" s="71">
        <v>15645.88</v>
      </c>
      <c r="I108" s="72">
        <f t="shared" si="159"/>
        <v>0</v>
      </c>
      <c r="J108" s="71">
        <v>1623.53</v>
      </c>
      <c r="K108" s="72">
        <f t="shared" ref="K108" si="259">J108*$E108</f>
        <v>0</v>
      </c>
      <c r="L108" s="71">
        <v>0</v>
      </c>
      <c r="M108" s="72">
        <f t="shared" ref="M108" si="260">L108*$E108</f>
        <v>0</v>
      </c>
      <c r="N108" s="71">
        <v>4346.45</v>
      </c>
      <c r="O108" s="72">
        <f t="shared" ref="O108" si="261">N108*$E108</f>
        <v>0</v>
      </c>
      <c r="P108" s="88">
        <f t="shared" si="237"/>
        <v>0</v>
      </c>
    </row>
    <row r="109" spans="1:16" ht="14.25" x14ac:dyDescent="0.2">
      <c r="A109" s="83">
        <v>409</v>
      </c>
      <c r="B109" s="13" t="s">
        <v>126</v>
      </c>
      <c r="C109" s="84" t="s">
        <v>6</v>
      </c>
      <c r="D109" s="85">
        <v>9163.5</v>
      </c>
      <c r="E109" s="86"/>
      <c r="F109" s="71">
        <v>6785.75</v>
      </c>
      <c r="G109" s="72">
        <f t="shared" si="159"/>
        <v>0</v>
      </c>
      <c r="H109" s="71">
        <v>1721.05</v>
      </c>
      <c r="I109" s="72">
        <f t="shared" si="159"/>
        <v>0</v>
      </c>
      <c r="J109" s="71">
        <v>178.59</v>
      </c>
      <c r="K109" s="72">
        <f t="shared" ref="K109" si="262">J109*$E109</f>
        <v>0</v>
      </c>
      <c r="L109" s="71">
        <v>0</v>
      </c>
      <c r="M109" s="72">
        <f t="shared" ref="M109" si="263">L109*$E109</f>
        <v>0</v>
      </c>
      <c r="N109" s="71">
        <v>478.11</v>
      </c>
      <c r="O109" s="72">
        <f t="shared" ref="O109" si="264">N109*$E109</f>
        <v>0</v>
      </c>
      <c r="P109" s="88">
        <f t="shared" si="237"/>
        <v>0</v>
      </c>
    </row>
    <row r="110" spans="1:16" ht="14.25" x14ac:dyDescent="0.2">
      <c r="A110" s="83">
        <v>410</v>
      </c>
      <c r="B110" s="13" t="s">
        <v>127</v>
      </c>
      <c r="C110" s="84" t="s">
        <v>77</v>
      </c>
      <c r="D110" s="85">
        <v>8628.26</v>
      </c>
      <c r="E110" s="86"/>
      <c r="F110" s="71">
        <v>6136.22</v>
      </c>
      <c r="G110" s="72">
        <f t="shared" si="159"/>
        <v>0</v>
      </c>
      <c r="H110" s="71">
        <v>1596.54</v>
      </c>
      <c r="I110" s="72">
        <f t="shared" si="159"/>
        <v>0</v>
      </c>
      <c r="J110" s="71">
        <v>243.53</v>
      </c>
      <c r="K110" s="72">
        <f t="shared" ref="K110" si="265">J110*$E110</f>
        <v>0</v>
      </c>
      <c r="L110" s="71">
        <v>0</v>
      </c>
      <c r="M110" s="72">
        <f t="shared" ref="M110" si="266">L110*$E110</f>
        <v>0</v>
      </c>
      <c r="N110" s="71">
        <v>651.97</v>
      </c>
      <c r="O110" s="72">
        <f t="shared" ref="O110" si="267">N110*$E110</f>
        <v>0</v>
      </c>
      <c r="P110" s="88">
        <f t="shared" si="237"/>
        <v>0</v>
      </c>
    </row>
    <row r="111" spans="1:16" ht="85.5" x14ac:dyDescent="0.2">
      <c r="A111" s="83">
        <v>411</v>
      </c>
      <c r="B111" s="59" t="s">
        <v>128</v>
      </c>
      <c r="C111" s="84" t="s">
        <v>77</v>
      </c>
      <c r="D111" s="85">
        <v>3867.41</v>
      </c>
      <c r="E111" s="86"/>
      <c r="F111" s="71">
        <v>3117.07</v>
      </c>
      <c r="G111" s="72">
        <f t="shared" si="159"/>
        <v>0</v>
      </c>
      <c r="H111" s="71">
        <v>750.34</v>
      </c>
      <c r="I111" s="72">
        <f t="shared" si="159"/>
        <v>0</v>
      </c>
      <c r="J111" s="71">
        <v>0</v>
      </c>
      <c r="K111" s="72">
        <f t="shared" ref="K111" si="268">J111*$E111</f>
        <v>0</v>
      </c>
      <c r="L111" s="71">
        <v>0</v>
      </c>
      <c r="M111" s="72">
        <f t="shared" ref="M111" si="269">L111*$E111</f>
        <v>0</v>
      </c>
      <c r="N111" s="71">
        <v>0</v>
      </c>
      <c r="O111" s="72">
        <f t="shared" ref="O111" si="270">N111*$E111</f>
        <v>0</v>
      </c>
      <c r="P111" s="88">
        <f t="shared" si="237"/>
        <v>0</v>
      </c>
    </row>
    <row r="112" spans="1:16" ht="14.25" x14ac:dyDescent="0.2">
      <c r="A112" s="83">
        <v>412</v>
      </c>
      <c r="B112" s="59" t="s">
        <v>129</v>
      </c>
      <c r="C112" s="84" t="s">
        <v>77</v>
      </c>
      <c r="D112" s="85">
        <v>2499.14</v>
      </c>
      <c r="E112" s="86"/>
      <c r="F112" s="71">
        <v>1850.66</v>
      </c>
      <c r="G112" s="72">
        <f t="shared" si="159"/>
        <v>0</v>
      </c>
      <c r="H112" s="71">
        <v>469.38</v>
      </c>
      <c r="I112" s="72">
        <f t="shared" si="159"/>
        <v>0</v>
      </c>
      <c r="J112" s="71">
        <v>48.71</v>
      </c>
      <c r="K112" s="72">
        <f t="shared" ref="K112" si="271">J112*$E112</f>
        <v>0</v>
      </c>
      <c r="L112" s="71">
        <v>0</v>
      </c>
      <c r="M112" s="72">
        <f t="shared" ref="M112" si="272">L112*$E112</f>
        <v>0</v>
      </c>
      <c r="N112" s="71">
        <v>130.38999999999999</v>
      </c>
      <c r="O112" s="72">
        <f t="shared" ref="O112" si="273">N112*$E112</f>
        <v>0</v>
      </c>
      <c r="P112" s="88">
        <f t="shared" si="237"/>
        <v>0</v>
      </c>
    </row>
    <row r="113" spans="1:16" ht="14.25" x14ac:dyDescent="0.2">
      <c r="A113" s="83">
        <v>413</v>
      </c>
      <c r="B113" s="13" t="s">
        <v>130</v>
      </c>
      <c r="C113" s="84" t="s">
        <v>52</v>
      </c>
      <c r="D113" s="85">
        <v>110991.09</v>
      </c>
      <c r="E113" s="86"/>
      <c r="F113" s="71">
        <v>61688.6</v>
      </c>
      <c r="G113" s="72">
        <f t="shared" si="159"/>
        <v>0</v>
      </c>
      <c r="H113" s="71">
        <v>15645.88</v>
      </c>
      <c r="I113" s="72">
        <f t="shared" si="159"/>
        <v>0</v>
      </c>
      <c r="J113" s="71">
        <v>16212.65</v>
      </c>
      <c r="K113" s="72">
        <f t="shared" ref="K113" si="274">J113*$E113</f>
        <v>0</v>
      </c>
      <c r="L113" s="71">
        <v>3663.84</v>
      </c>
      <c r="M113" s="72">
        <f t="shared" ref="M113" si="275">L113*$E113</f>
        <v>0</v>
      </c>
      <c r="N113" s="71">
        <v>13780.12</v>
      </c>
      <c r="O113" s="72">
        <f t="shared" ref="O113" si="276">N113*$E113</f>
        <v>0</v>
      </c>
      <c r="P113" s="88">
        <f t="shared" si="237"/>
        <v>0</v>
      </c>
    </row>
    <row r="114" spans="1:16" ht="14.25" x14ac:dyDescent="0.2">
      <c r="A114" s="83">
        <v>414</v>
      </c>
      <c r="B114" s="13" t="s">
        <v>131</v>
      </c>
      <c r="C114" s="84" t="s">
        <v>52</v>
      </c>
      <c r="D114" s="85">
        <v>83304.460000000006</v>
      </c>
      <c r="E114" s="86"/>
      <c r="F114" s="71">
        <v>61688.6</v>
      </c>
      <c r="G114" s="72">
        <f t="shared" si="159"/>
        <v>0</v>
      </c>
      <c r="H114" s="71">
        <v>15645.88</v>
      </c>
      <c r="I114" s="72">
        <f t="shared" si="159"/>
        <v>0</v>
      </c>
      <c r="J114" s="71">
        <v>1623.53</v>
      </c>
      <c r="K114" s="72">
        <f t="shared" ref="K114" si="277">J114*$E114</f>
        <v>0</v>
      </c>
      <c r="L114" s="71">
        <v>0</v>
      </c>
      <c r="M114" s="72">
        <f t="shared" ref="M114" si="278">L114*$E114</f>
        <v>0</v>
      </c>
      <c r="N114" s="71">
        <v>4346.45</v>
      </c>
      <c r="O114" s="72">
        <f t="shared" ref="O114" si="279">N114*$E114</f>
        <v>0</v>
      </c>
      <c r="P114" s="88">
        <f t="shared" si="237"/>
        <v>0</v>
      </c>
    </row>
    <row r="115" spans="1:16" ht="28.5" x14ac:dyDescent="0.2">
      <c r="A115" s="83">
        <v>415</v>
      </c>
      <c r="B115" s="13" t="s">
        <v>132</v>
      </c>
      <c r="C115" s="84" t="s">
        <v>77</v>
      </c>
      <c r="D115" s="85">
        <v>4439.6400000000003</v>
      </c>
      <c r="E115" s="86"/>
      <c r="F115" s="71">
        <v>2467.54</v>
      </c>
      <c r="G115" s="72">
        <f t="shared" si="159"/>
        <v>0</v>
      </c>
      <c r="H115" s="71">
        <v>625.84</v>
      </c>
      <c r="I115" s="72">
        <f t="shared" si="159"/>
        <v>0</v>
      </c>
      <c r="J115" s="71">
        <v>648.51</v>
      </c>
      <c r="K115" s="72">
        <f t="shared" ref="K115" si="280">J115*$E115</f>
        <v>0</v>
      </c>
      <c r="L115" s="71">
        <v>146.55000000000001</v>
      </c>
      <c r="M115" s="72">
        <f t="shared" ref="M115" si="281">L115*$E115</f>
        <v>0</v>
      </c>
      <c r="N115" s="71">
        <v>551.20000000000005</v>
      </c>
      <c r="O115" s="72">
        <f t="shared" ref="O115" si="282">N115*$E115</f>
        <v>0</v>
      </c>
      <c r="P115" s="88">
        <f t="shared" si="237"/>
        <v>0</v>
      </c>
    </row>
    <row r="116" spans="1:16" s="18" customFormat="1" ht="14.25" x14ac:dyDescent="0.2">
      <c r="A116" s="92"/>
      <c r="B116" s="39" t="s">
        <v>33</v>
      </c>
      <c r="C116" s="94">
        <f>A100</f>
        <v>400</v>
      </c>
      <c r="D116" s="102"/>
      <c r="E116" s="97"/>
      <c r="F116" s="66"/>
      <c r="G116" s="40">
        <f>SUM(G101:G115)</f>
        <v>0</v>
      </c>
      <c r="H116" s="66"/>
      <c r="I116" s="40">
        <f>SUM(I101:I115)</f>
        <v>0</v>
      </c>
      <c r="J116" s="66"/>
      <c r="K116" s="40">
        <f>SUM(K101:K115)</f>
        <v>0</v>
      </c>
      <c r="L116" s="66"/>
      <c r="M116" s="40">
        <f>SUM(M101:M115)</f>
        <v>0</v>
      </c>
      <c r="N116" s="66"/>
      <c r="O116" s="40">
        <f>SUM(O101:O115)</f>
        <v>0</v>
      </c>
      <c r="P116" s="106">
        <f>SUM(P101:P115)</f>
        <v>0</v>
      </c>
    </row>
    <row r="117" spans="1:16" s="18" customFormat="1" ht="14.25" x14ac:dyDescent="0.2">
      <c r="A117" s="93"/>
      <c r="B117" s="43"/>
      <c r="C117" s="84"/>
      <c r="D117" s="85"/>
      <c r="E117" s="86"/>
      <c r="F117" s="64"/>
      <c r="G117" s="44"/>
      <c r="H117" s="64"/>
      <c r="I117" s="44"/>
      <c r="J117" s="64"/>
      <c r="K117" s="44"/>
      <c r="L117" s="64"/>
      <c r="M117" s="44"/>
      <c r="N117" s="64"/>
      <c r="O117" s="44"/>
      <c r="P117" s="107"/>
    </row>
    <row r="118" spans="1:16" ht="14.25" x14ac:dyDescent="0.2">
      <c r="A118" s="94">
        <v>500</v>
      </c>
      <c r="B118" s="33" t="s">
        <v>10</v>
      </c>
      <c r="C118" s="95"/>
      <c r="D118" s="96"/>
      <c r="E118" s="97"/>
      <c r="F118" s="69"/>
      <c r="G118" s="37"/>
      <c r="H118" s="69"/>
      <c r="I118" s="37"/>
      <c r="J118" s="69"/>
      <c r="K118" s="37"/>
      <c r="L118" s="69"/>
      <c r="M118" s="37"/>
      <c r="N118" s="69"/>
      <c r="O118" s="37"/>
      <c r="P118" s="103"/>
    </row>
    <row r="119" spans="1:16" ht="14.25" x14ac:dyDescent="0.2">
      <c r="A119" s="83">
        <v>501</v>
      </c>
      <c r="B119" s="13" t="s">
        <v>133</v>
      </c>
      <c r="C119" s="84" t="s">
        <v>52</v>
      </c>
      <c r="D119" s="85">
        <v>5927.25</v>
      </c>
      <c r="E119" s="86"/>
      <c r="F119" s="71">
        <v>3748.28</v>
      </c>
      <c r="G119" s="72">
        <f t="shared" si="159"/>
        <v>0</v>
      </c>
      <c r="H119" s="71">
        <v>1000.68</v>
      </c>
      <c r="I119" s="72">
        <f t="shared" si="159"/>
        <v>0</v>
      </c>
      <c r="J119" s="71">
        <v>881.51</v>
      </c>
      <c r="K119" s="72">
        <f t="shared" ref="K119" si="283">J119*$E119</f>
        <v>0</v>
      </c>
      <c r="L119" s="71">
        <v>165.38</v>
      </c>
      <c r="M119" s="72">
        <f t="shared" ref="M119" si="284">L119*$E119</f>
        <v>0</v>
      </c>
      <c r="N119" s="71">
        <v>131.4</v>
      </c>
      <c r="O119" s="72">
        <f t="shared" ref="O119" si="285">N119*$E119</f>
        <v>0</v>
      </c>
      <c r="P119" s="88">
        <f>D119*E119</f>
        <v>0</v>
      </c>
    </row>
    <row r="120" spans="1:16" ht="42.75" x14ac:dyDescent="0.2">
      <c r="A120" s="83">
        <v>502</v>
      </c>
      <c r="B120" s="13" t="s">
        <v>134</v>
      </c>
      <c r="C120" s="84" t="s">
        <v>52</v>
      </c>
      <c r="D120" s="85">
        <v>2002.58</v>
      </c>
      <c r="E120" s="86"/>
      <c r="F120" s="71">
        <v>1033.47</v>
      </c>
      <c r="G120" s="72">
        <f t="shared" si="159"/>
        <v>0</v>
      </c>
      <c r="H120" s="71">
        <v>470.23</v>
      </c>
      <c r="I120" s="72">
        <f t="shared" si="159"/>
        <v>0</v>
      </c>
      <c r="J120" s="71">
        <v>300.48</v>
      </c>
      <c r="K120" s="72">
        <f t="shared" ref="K120" si="286">J120*$E120</f>
        <v>0</v>
      </c>
      <c r="L120" s="71">
        <v>89.28</v>
      </c>
      <c r="M120" s="72">
        <f t="shared" ref="M120" si="287">L120*$E120</f>
        <v>0</v>
      </c>
      <c r="N120" s="71">
        <v>109.12</v>
      </c>
      <c r="O120" s="72">
        <f t="shared" ref="O120" si="288">N120*$E120</f>
        <v>0</v>
      </c>
      <c r="P120" s="88">
        <f>D120*E120</f>
        <v>0</v>
      </c>
    </row>
    <row r="121" spans="1:16" s="18" customFormat="1" ht="14.25" x14ac:dyDescent="0.2">
      <c r="A121" s="92"/>
      <c r="B121" s="39" t="s">
        <v>33</v>
      </c>
      <c r="C121" s="94">
        <f>A118</f>
        <v>500</v>
      </c>
      <c r="D121" s="102"/>
      <c r="E121" s="97"/>
      <c r="F121" s="66"/>
      <c r="G121" s="40">
        <f>SUM(G119:G120)</f>
        <v>0</v>
      </c>
      <c r="H121" s="66"/>
      <c r="I121" s="40">
        <f>SUM(I119:I120)</f>
        <v>0</v>
      </c>
      <c r="J121" s="66"/>
      <c r="K121" s="40">
        <f>SUM(K119:K120)</f>
        <v>0</v>
      </c>
      <c r="L121" s="66"/>
      <c r="M121" s="40">
        <f>SUM(M119:M120)</f>
        <v>0</v>
      </c>
      <c r="N121" s="66"/>
      <c r="O121" s="40">
        <f>SUM(O119:O120)</f>
        <v>0</v>
      </c>
      <c r="P121" s="106">
        <f>SUM(P119:P120)</f>
        <v>0</v>
      </c>
    </row>
    <row r="122" spans="1:16" s="18" customFormat="1" ht="14.25" x14ac:dyDescent="0.2">
      <c r="A122" s="93"/>
      <c r="B122" s="43"/>
      <c r="C122" s="84"/>
      <c r="D122" s="85"/>
      <c r="E122" s="86"/>
      <c r="F122" s="64"/>
      <c r="G122" s="44"/>
      <c r="H122" s="64"/>
      <c r="I122" s="44"/>
      <c r="J122" s="64"/>
      <c r="K122" s="44"/>
      <c r="L122" s="64"/>
      <c r="M122" s="44"/>
      <c r="N122" s="64"/>
      <c r="O122" s="44"/>
      <c r="P122" s="107"/>
    </row>
    <row r="123" spans="1:16" ht="14.25" x14ac:dyDescent="0.2">
      <c r="A123" s="94">
        <v>600</v>
      </c>
      <c r="B123" s="33" t="s">
        <v>26</v>
      </c>
      <c r="C123" s="95"/>
      <c r="D123" s="96"/>
      <c r="E123" s="97"/>
      <c r="F123" s="69"/>
      <c r="G123" s="37"/>
      <c r="H123" s="69"/>
      <c r="I123" s="37"/>
      <c r="J123" s="69"/>
      <c r="K123" s="37"/>
      <c r="L123" s="69"/>
      <c r="M123" s="37"/>
      <c r="N123" s="69"/>
      <c r="O123" s="37"/>
      <c r="P123" s="103"/>
    </row>
    <row r="124" spans="1:16" ht="28.5" x14ac:dyDescent="0.2">
      <c r="A124" s="83">
        <v>601</v>
      </c>
      <c r="B124" s="13" t="s">
        <v>117</v>
      </c>
      <c r="C124" s="84" t="s">
        <v>52</v>
      </c>
      <c r="D124" s="85">
        <v>39006.400000000001</v>
      </c>
      <c r="E124" s="86"/>
      <c r="F124" s="71">
        <v>27671.599999999999</v>
      </c>
      <c r="G124" s="72">
        <f t="shared" ref="G124:I165" si="289">F124*$E124</f>
        <v>0</v>
      </c>
      <c r="H124" s="71">
        <v>11334.8</v>
      </c>
      <c r="I124" s="72">
        <f t="shared" si="289"/>
        <v>0</v>
      </c>
      <c r="J124" s="71">
        <v>0</v>
      </c>
      <c r="K124" s="72">
        <f t="shared" ref="K124" si="290">J124*$E124</f>
        <v>0</v>
      </c>
      <c r="L124" s="71">
        <v>0</v>
      </c>
      <c r="M124" s="72">
        <f t="shared" ref="M124" si="291">L124*$E124</f>
        <v>0</v>
      </c>
      <c r="N124" s="71">
        <v>0</v>
      </c>
      <c r="O124" s="72">
        <f t="shared" ref="O124" si="292">N124*$E124</f>
        <v>0</v>
      </c>
      <c r="P124" s="88">
        <f t="shared" ref="P124:P127" si="293">D124*E124</f>
        <v>0</v>
      </c>
    </row>
    <row r="125" spans="1:16" ht="14.25" x14ac:dyDescent="0.2">
      <c r="A125" s="83">
        <v>602</v>
      </c>
      <c r="B125" s="13" t="s">
        <v>80</v>
      </c>
      <c r="C125" s="84" t="s">
        <v>77</v>
      </c>
      <c r="D125" s="85">
        <v>1950.32</v>
      </c>
      <c r="E125" s="86"/>
      <c r="F125" s="71">
        <v>1383.58</v>
      </c>
      <c r="G125" s="72">
        <f t="shared" si="289"/>
        <v>0</v>
      </c>
      <c r="H125" s="71">
        <v>566.74</v>
      </c>
      <c r="I125" s="72">
        <f t="shared" si="289"/>
        <v>0</v>
      </c>
      <c r="J125" s="71">
        <v>0</v>
      </c>
      <c r="K125" s="72">
        <f t="shared" ref="K125" si="294">J125*$E125</f>
        <v>0</v>
      </c>
      <c r="L125" s="71">
        <v>0</v>
      </c>
      <c r="M125" s="72">
        <f t="shared" ref="M125" si="295">L125*$E125</f>
        <v>0</v>
      </c>
      <c r="N125" s="71">
        <v>0</v>
      </c>
      <c r="O125" s="72">
        <f t="shared" ref="O125" si="296">N125*$E125</f>
        <v>0</v>
      </c>
      <c r="P125" s="88">
        <f t="shared" si="293"/>
        <v>0</v>
      </c>
    </row>
    <row r="126" spans="1:16" ht="28.5" x14ac:dyDescent="0.2">
      <c r="A126" s="83">
        <v>603</v>
      </c>
      <c r="B126" s="13" t="s">
        <v>135</v>
      </c>
      <c r="C126" s="84" t="s">
        <v>77</v>
      </c>
      <c r="D126" s="85">
        <v>2730.45</v>
      </c>
      <c r="E126" s="86"/>
      <c r="F126" s="71">
        <v>1937.01</v>
      </c>
      <c r="G126" s="72">
        <f t="shared" si="289"/>
        <v>0</v>
      </c>
      <c r="H126" s="71">
        <v>793.44</v>
      </c>
      <c r="I126" s="72">
        <f t="shared" si="289"/>
        <v>0</v>
      </c>
      <c r="J126" s="71">
        <v>0</v>
      </c>
      <c r="K126" s="72">
        <f t="shared" ref="K126" si="297">J126*$E126</f>
        <v>0</v>
      </c>
      <c r="L126" s="71">
        <v>0</v>
      </c>
      <c r="M126" s="72">
        <f t="shared" ref="M126" si="298">L126*$E126</f>
        <v>0</v>
      </c>
      <c r="N126" s="71">
        <v>0</v>
      </c>
      <c r="O126" s="72">
        <f t="shared" ref="O126" si="299">N126*$E126</f>
        <v>0</v>
      </c>
      <c r="P126" s="88">
        <f t="shared" si="293"/>
        <v>0</v>
      </c>
    </row>
    <row r="127" spans="1:16" ht="28.5" x14ac:dyDescent="0.2">
      <c r="A127" s="83">
        <v>604</v>
      </c>
      <c r="B127" s="13" t="s">
        <v>136</v>
      </c>
      <c r="C127" s="84" t="s">
        <v>52</v>
      </c>
      <c r="D127" s="85">
        <v>89.4</v>
      </c>
      <c r="E127" s="86"/>
      <c r="F127" s="71">
        <v>64.2</v>
      </c>
      <c r="G127" s="72">
        <f t="shared" si="289"/>
        <v>0</v>
      </c>
      <c r="H127" s="71">
        <v>25.2</v>
      </c>
      <c r="I127" s="72">
        <f t="shared" si="289"/>
        <v>0</v>
      </c>
      <c r="J127" s="71">
        <v>0</v>
      </c>
      <c r="K127" s="72">
        <f t="shared" ref="K127" si="300">J127*$E127</f>
        <v>0</v>
      </c>
      <c r="L127" s="71">
        <v>0</v>
      </c>
      <c r="M127" s="72">
        <f t="shared" ref="M127" si="301">L127*$E127</f>
        <v>0</v>
      </c>
      <c r="N127" s="71">
        <v>0</v>
      </c>
      <c r="O127" s="72">
        <f t="shared" ref="O127" si="302">N127*$E127</f>
        <v>0</v>
      </c>
      <c r="P127" s="88">
        <f t="shared" si="293"/>
        <v>0</v>
      </c>
    </row>
    <row r="128" spans="1:16" ht="28.5" x14ac:dyDescent="0.2">
      <c r="A128" s="83">
        <v>605</v>
      </c>
      <c r="B128" s="13" t="s">
        <v>140</v>
      </c>
      <c r="C128" s="84" t="s">
        <v>52</v>
      </c>
      <c r="D128" s="85">
        <v>355.39</v>
      </c>
      <c r="E128" s="86"/>
      <c r="F128" s="71">
        <v>0</v>
      </c>
      <c r="G128" s="72">
        <f t="shared" ref="G128:G129" si="303">F128*$E128</f>
        <v>0</v>
      </c>
      <c r="H128" s="71">
        <v>0</v>
      </c>
      <c r="I128" s="72">
        <f t="shared" ref="I128:I129" si="304">H128*$E128</f>
        <v>0</v>
      </c>
      <c r="J128" s="71">
        <v>355.39</v>
      </c>
      <c r="K128" s="72">
        <f t="shared" ref="K128:K129" si="305">J128*$E128</f>
        <v>0</v>
      </c>
      <c r="L128" s="71">
        <v>0</v>
      </c>
      <c r="M128" s="72">
        <f t="shared" ref="M128:M129" si="306">L128*$E128</f>
        <v>0</v>
      </c>
      <c r="N128" s="71">
        <v>0</v>
      </c>
      <c r="O128" s="72">
        <f t="shared" ref="O128:O129" si="307">N128*$E128</f>
        <v>0</v>
      </c>
      <c r="P128" s="88">
        <f t="shared" ref="P128:P129" si="308">D128*E128</f>
        <v>0</v>
      </c>
    </row>
    <row r="129" spans="1:16" ht="57" x14ac:dyDescent="0.2">
      <c r="A129" s="83">
        <v>606</v>
      </c>
      <c r="B129" s="59" t="s">
        <v>141</v>
      </c>
      <c r="C129" s="84" t="s">
        <v>52</v>
      </c>
      <c r="D129" s="85">
        <v>98.96</v>
      </c>
      <c r="E129" s="87"/>
      <c r="F129" s="71">
        <v>0</v>
      </c>
      <c r="G129" s="72">
        <f t="shared" si="303"/>
        <v>0</v>
      </c>
      <c r="H129" s="71">
        <v>0</v>
      </c>
      <c r="I129" s="72">
        <f t="shared" si="304"/>
        <v>0</v>
      </c>
      <c r="J129" s="71">
        <v>98.96</v>
      </c>
      <c r="K129" s="72">
        <f t="shared" si="305"/>
        <v>0</v>
      </c>
      <c r="L129" s="71">
        <v>0</v>
      </c>
      <c r="M129" s="72">
        <f t="shared" si="306"/>
        <v>0</v>
      </c>
      <c r="N129" s="71">
        <v>0</v>
      </c>
      <c r="O129" s="72">
        <f t="shared" si="307"/>
        <v>0</v>
      </c>
      <c r="P129" s="88">
        <f t="shared" si="308"/>
        <v>0</v>
      </c>
    </row>
    <row r="130" spans="1:16" s="18" customFormat="1" ht="14.25" x14ac:dyDescent="0.2">
      <c r="A130" s="92"/>
      <c r="B130" s="39" t="s">
        <v>33</v>
      </c>
      <c r="C130" s="94">
        <f>A123</f>
        <v>600</v>
      </c>
      <c r="D130" s="102"/>
      <c r="E130" s="97"/>
      <c r="F130" s="66"/>
      <c r="G130" s="40">
        <f>SUM(G124:G127)</f>
        <v>0</v>
      </c>
      <c r="H130" s="66"/>
      <c r="I130" s="40">
        <f>SUM(I124:I127)</f>
        <v>0</v>
      </c>
      <c r="J130" s="66"/>
      <c r="K130" s="40">
        <f>SUM(K124:K129)</f>
        <v>0</v>
      </c>
      <c r="L130" s="66"/>
      <c r="M130" s="40">
        <f>SUM(M124:M129)</f>
        <v>0</v>
      </c>
      <c r="N130" s="66"/>
      <c r="O130" s="40">
        <f>SUM(O124:O129)</f>
        <v>0</v>
      </c>
      <c r="P130" s="106">
        <f>SUM(P124:P129)</f>
        <v>0</v>
      </c>
    </row>
    <row r="131" spans="1:16" s="18" customFormat="1" ht="14.25" x14ac:dyDescent="0.2">
      <c r="A131" s="93"/>
      <c r="B131" s="43"/>
      <c r="C131" s="84"/>
      <c r="D131" s="85"/>
      <c r="E131" s="86"/>
      <c r="F131" s="64"/>
      <c r="G131" s="44"/>
      <c r="H131" s="64"/>
      <c r="I131" s="44"/>
      <c r="J131" s="64"/>
      <c r="K131" s="44"/>
      <c r="L131" s="64"/>
      <c r="M131" s="44"/>
      <c r="N131" s="64"/>
      <c r="O131" s="44"/>
      <c r="P131" s="107"/>
    </row>
    <row r="132" spans="1:16" s="18" customFormat="1" ht="14.25" x14ac:dyDescent="0.2">
      <c r="A132" s="94">
        <v>700</v>
      </c>
      <c r="B132" s="33" t="s">
        <v>34</v>
      </c>
      <c r="C132" s="95"/>
      <c r="D132" s="96"/>
      <c r="E132" s="97"/>
      <c r="F132" s="69"/>
      <c r="G132" s="37"/>
      <c r="H132" s="69"/>
      <c r="I132" s="37"/>
      <c r="J132" s="69"/>
      <c r="K132" s="37"/>
      <c r="L132" s="69"/>
      <c r="M132" s="37"/>
      <c r="N132" s="69"/>
      <c r="O132" s="37"/>
      <c r="P132" s="103"/>
    </row>
    <row r="133" spans="1:16" s="18" customFormat="1" ht="14.25" x14ac:dyDescent="0.2">
      <c r="A133" s="83">
        <v>701</v>
      </c>
      <c r="B133" s="13" t="s">
        <v>124</v>
      </c>
      <c r="C133" s="84" t="s">
        <v>52</v>
      </c>
      <c r="D133" s="85">
        <v>9740.5</v>
      </c>
      <c r="E133" s="86"/>
      <c r="F133" s="71">
        <v>0</v>
      </c>
      <c r="G133" s="72">
        <f t="shared" si="289"/>
        <v>0</v>
      </c>
      <c r="H133" s="71">
        <v>0</v>
      </c>
      <c r="I133" s="72">
        <f t="shared" si="289"/>
        <v>0</v>
      </c>
      <c r="J133" s="71">
        <v>9718.9</v>
      </c>
      <c r="K133" s="72">
        <f t="shared" ref="K133" si="309">J133*$E133</f>
        <v>0</v>
      </c>
      <c r="L133" s="71">
        <v>21.6</v>
      </c>
      <c r="M133" s="72">
        <f t="shared" ref="M133" si="310">L133*$E133</f>
        <v>0</v>
      </c>
      <c r="N133" s="71">
        <v>0</v>
      </c>
      <c r="O133" s="72">
        <f t="shared" ref="O133" si="311">N133*$E133</f>
        <v>0</v>
      </c>
      <c r="P133" s="88">
        <f>D133*E133</f>
        <v>0</v>
      </c>
    </row>
    <row r="134" spans="1:16" s="18" customFormat="1" ht="14.25" x14ac:dyDescent="0.2">
      <c r="A134" s="83"/>
      <c r="B134" s="14" t="s">
        <v>35</v>
      </c>
      <c r="C134" s="84"/>
      <c r="D134" s="98"/>
      <c r="E134" s="86"/>
      <c r="F134" s="71"/>
      <c r="G134" s="72">
        <f t="shared" si="289"/>
        <v>0</v>
      </c>
      <c r="H134" s="71"/>
      <c r="I134" s="72">
        <f t="shared" si="289"/>
        <v>0</v>
      </c>
      <c r="J134" s="71"/>
      <c r="K134" s="72">
        <f t="shared" ref="K134" si="312">J134*$E134</f>
        <v>0</v>
      </c>
      <c r="L134" s="71"/>
      <c r="M134" s="72">
        <f t="shared" ref="M134" si="313">L134*$E134</f>
        <v>0</v>
      </c>
      <c r="N134" s="71"/>
      <c r="O134" s="72">
        <f t="shared" ref="O134" si="314">N134*$E134</f>
        <v>0</v>
      </c>
      <c r="P134" s="88"/>
    </row>
    <row r="135" spans="1:16" s="18" customFormat="1" ht="14.25" x14ac:dyDescent="0.2">
      <c r="A135" s="83">
        <v>702</v>
      </c>
      <c r="B135" s="13" t="s">
        <v>133</v>
      </c>
      <c r="C135" s="84" t="s">
        <v>52</v>
      </c>
      <c r="D135" s="85">
        <v>9740.5</v>
      </c>
      <c r="E135" s="86"/>
      <c r="F135" s="71">
        <v>0</v>
      </c>
      <c r="G135" s="72">
        <f t="shared" si="289"/>
        <v>0</v>
      </c>
      <c r="H135" s="71">
        <v>0</v>
      </c>
      <c r="I135" s="72">
        <f t="shared" si="289"/>
        <v>0</v>
      </c>
      <c r="J135" s="71">
        <v>9718.9</v>
      </c>
      <c r="K135" s="72">
        <f t="shared" ref="K135" si="315">J135*$E135</f>
        <v>0</v>
      </c>
      <c r="L135" s="71">
        <v>21.6</v>
      </c>
      <c r="M135" s="72">
        <f t="shared" ref="M135" si="316">L135*$E135</f>
        <v>0</v>
      </c>
      <c r="N135" s="71">
        <v>0</v>
      </c>
      <c r="O135" s="72">
        <f t="shared" ref="O135" si="317">N135*$E135</f>
        <v>0</v>
      </c>
      <c r="P135" s="88">
        <f>D135*E135</f>
        <v>0</v>
      </c>
    </row>
    <row r="136" spans="1:16" s="18" customFormat="1" ht="14.25" x14ac:dyDescent="0.2">
      <c r="A136" s="83">
        <v>703</v>
      </c>
      <c r="B136" s="13" t="s">
        <v>142</v>
      </c>
      <c r="C136" s="84" t="s">
        <v>4</v>
      </c>
      <c r="D136" s="85">
        <v>4051</v>
      </c>
      <c r="E136" s="86"/>
      <c r="F136" s="71">
        <v>0</v>
      </c>
      <c r="G136" s="72">
        <f t="shared" si="289"/>
        <v>0</v>
      </c>
      <c r="H136" s="71">
        <v>0</v>
      </c>
      <c r="I136" s="72">
        <f t="shared" si="289"/>
        <v>0</v>
      </c>
      <c r="J136" s="71">
        <v>4051</v>
      </c>
      <c r="K136" s="72">
        <f t="shared" ref="K136" si="318">J136*$E136</f>
        <v>0</v>
      </c>
      <c r="L136" s="71">
        <v>0</v>
      </c>
      <c r="M136" s="72">
        <f t="shared" ref="M136" si="319">L136*$E136</f>
        <v>0</v>
      </c>
      <c r="N136" s="71">
        <v>0</v>
      </c>
      <c r="O136" s="72">
        <f t="shared" ref="O136" si="320">N136*$E136</f>
        <v>0</v>
      </c>
      <c r="P136" s="88">
        <f>D136*E136</f>
        <v>0</v>
      </c>
    </row>
    <row r="137" spans="1:16" s="18" customFormat="1" ht="14.25" x14ac:dyDescent="0.2">
      <c r="A137" s="92"/>
      <c r="B137" s="39" t="s">
        <v>33</v>
      </c>
      <c r="C137" s="94">
        <f>A132</f>
        <v>700</v>
      </c>
      <c r="D137" s="102"/>
      <c r="E137" s="97"/>
      <c r="F137" s="66"/>
      <c r="G137" s="40">
        <f>SUM(G133:G136)</f>
        <v>0</v>
      </c>
      <c r="H137" s="66"/>
      <c r="I137" s="40">
        <f>SUM(I133:I136)</f>
        <v>0</v>
      </c>
      <c r="J137" s="66"/>
      <c r="K137" s="40">
        <f>SUM(K133:K136)</f>
        <v>0</v>
      </c>
      <c r="L137" s="66"/>
      <c r="M137" s="40">
        <f>SUM(M133:M136)</f>
        <v>0</v>
      </c>
      <c r="N137" s="66"/>
      <c r="O137" s="40">
        <f>SUM(O133:O136)</f>
        <v>0</v>
      </c>
      <c r="P137" s="106">
        <f>SUM(P133:P136)</f>
        <v>0</v>
      </c>
    </row>
    <row r="138" spans="1:16" s="18" customFormat="1" ht="14.25" x14ac:dyDescent="0.2">
      <c r="A138" s="93"/>
      <c r="B138" s="43"/>
      <c r="C138" s="84"/>
      <c r="D138" s="85"/>
      <c r="E138" s="86"/>
      <c r="F138" s="64"/>
      <c r="G138" s="44"/>
      <c r="H138" s="64"/>
      <c r="I138" s="44"/>
      <c r="J138" s="64"/>
      <c r="K138" s="44"/>
      <c r="L138" s="64"/>
      <c r="M138" s="44"/>
      <c r="N138" s="64"/>
      <c r="O138" s="44"/>
      <c r="P138" s="107"/>
    </row>
    <row r="139" spans="1:16" s="18" customFormat="1" ht="14.25" x14ac:dyDescent="0.2">
      <c r="A139" s="94">
        <v>800</v>
      </c>
      <c r="B139" s="33" t="s">
        <v>28</v>
      </c>
      <c r="C139" s="95"/>
      <c r="D139" s="96"/>
      <c r="E139" s="97"/>
      <c r="F139" s="69"/>
      <c r="G139" s="37"/>
      <c r="H139" s="69"/>
      <c r="I139" s="37"/>
      <c r="J139" s="69"/>
      <c r="K139" s="37"/>
      <c r="L139" s="69"/>
      <c r="M139" s="37"/>
      <c r="N139" s="69"/>
      <c r="O139" s="37"/>
      <c r="P139" s="103"/>
    </row>
    <row r="140" spans="1:16" s="18" customFormat="1" ht="14.25" x14ac:dyDescent="0.2">
      <c r="A140" s="83"/>
      <c r="B140" s="14" t="s">
        <v>30</v>
      </c>
      <c r="C140" s="84" t="s">
        <v>31</v>
      </c>
      <c r="D140" s="98"/>
      <c r="E140" s="86"/>
      <c r="F140" s="71"/>
      <c r="G140" s="9"/>
      <c r="H140" s="71"/>
      <c r="I140" s="9"/>
      <c r="J140" s="71"/>
      <c r="K140" s="9"/>
      <c r="L140" s="71"/>
      <c r="M140" s="9"/>
      <c r="N140" s="71"/>
      <c r="O140" s="9"/>
      <c r="P140" s="88"/>
    </row>
    <row r="141" spans="1:16" s="18" customFormat="1" ht="28.5" x14ac:dyDescent="0.2">
      <c r="A141" s="83">
        <v>801</v>
      </c>
      <c r="B141" s="13" t="s">
        <v>117</v>
      </c>
      <c r="C141" s="84" t="s">
        <v>52</v>
      </c>
      <c r="D141" s="85">
        <v>4652.47</v>
      </c>
      <c r="E141" s="86"/>
      <c r="F141" s="71">
        <v>4215.47</v>
      </c>
      <c r="G141" s="72">
        <f t="shared" si="289"/>
        <v>0</v>
      </c>
      <c r="H141" s="71">
        <v>0</v>
      </c>
      <c r="I141" s="72">
        <f t="shared" si="289"/>
        <v>0</v>
      </c>
      <c r="J141" s="71">
        <v>437</v>
      </c>
      <c r="K141" s="72">
        <f t="shared" ref="K141" si="321">J141*$E141</f>
        <v>0</v>
      </c>
      <c r="L141" s="71">
        <v>0</v>
      </c>
      <c r="M141" s="72">
        <f t="shared" ref="M141" si="322">L141*$E141</f>
        <v>0</v>
      </c>
      <c r="N141" s="71">
        <v>0</v>
      </c>
      <c r="O141" s="72">
        <f t="shared" ref="O141" si="323">N141*$E141</f>
        <v>0</v>
      </c>
      <c r="P141" s="88">
        <f>D141*E141</f>
        <v>0</v>
      </c>
    </row>
    <row r="142" spans="1:16" s="18" customFormat="1" ht="57" x14ac:dyDescent="0.2">
      <c r="A142" s="83">
        <v>802</v>
      </c>
      <c r="B142" s="13" t="s">
        <v>143</v>
      </c>
      <c r="C142" s="84" t="s">
        <v>52</v>
      </c>
      <c r="D142" s="85">
        <v>4652.47</v>
      </c>
      <c r="E142" s="86"/>
      <c r="F142" s="71">
        <v>4215.47</v>
      </c>
      <c r="G142" s="72">
        <f t="shared" si="289"/>
        <v>0</v>
      </c>
      <c r="H142" s="71">
        <v>0</v>
      </c>
      <c r="I142" s="72">
        <f t="shared" si="289"/>
        <v>0</v>
      </c>
      <c r="J142" s="71">
        <v>437</v>
      </c>
      <c r="K142" s="72">
        <f t="shared" ref="K142" si="324">J142*$E142</f>
        <v>0</v>
      </c>
      <c r="L142" s="71">
        <v>0</v>
      </c>
      <c r="M142" s="72">
        <f t="shared" ref="M142" si="325">L142*$E142</f>
        <v>0</v>
      </c>
      <c r="N142" s="71">
        <v>0</v>
      </c>
      <c r="O142" s="72">
        <f t="shared" ref="O142" si="326">N142*$E142</f>
        <v>0</v>
      </c>
      <c r="P142" s="88">
        <f>D142*E142</f>
        <v>0</v>
      </c>
    </row>
    <row r="143" spans="1:16" s="18" customFormat="1" ht="14.25" x14ac:dyDescent="0.2">
      <c r="A143" s="83">
        <v>803</v>
      </c>
      <c r="B143" s="13" t="s">
        <v>144</v>
      </c>
      <c r="C143" s="84" t="s">
        <v>77</v>
      </c>
      <c r="D143" s="85">
        <v>465.25</v>
      </c>
      <c r="E143" s="86"/>
      <c r="F143" s="71">
        <v>421.55</v>
      </c>
      <c r="G143" s="72">
        <f t="shared" si="289"/>
        <v>0</v>
      </c>
      <c r="H143" s="71">
        <v>0</v>
      </c>
      <c r="I143" s="72">
        <f t="shared" si="289"/>
        <v>0</v>
      </c>
      <c r="J143" s="71">
        <v>43.7</v>
      </c>
      <c r="K143" s="72">
        <f t="shared" ref="K143" si="327">J143*$E143</f>
        <v>0</v>
      </c>
      <c r="L143" s="71">
        <v>0</v>
      </c>
      <c r="M143" s="72">
        <f t="shared" ref="M143" si="328">L143*$E143</f>
        <v>0</v>
      </c>
      <c r="N143" s="71">
        <v>0</v>
      </c>
      <c r="O143" s="72">
        <f t="shared" ref="O143" si="329">N143*$E143</f>
        <v>0</v>
      </c>
      <c r="P143" s="88">
        <f>D143*E143</f>
        <v>0</v>
      </c>
    </row>
    <row r="144" spans="1:16" s="18" customFormat="1" ht="14.25" x14ac:dyDescent="0.2">
      <c r="A144" s="83"/>
      <c r="B144" s="14" t="s">
        <v>29</v>
      </c>
      <c r="C144" s="84"/>
      <c r="D144" s="98"/>
      <c r="E144" s="86"/>
      <c r="F144" s="71"/>
      <c r="G144" s="72">
        <f t="shared" si="289"/>
        <v>0</v>
      </c>
      <c r="H144" s="71"/>
      <c r="I144" s="72">
        <f t="shared" si="289"/>
        <v>0</v>
      </c>
      <c r="J144" s="71"/>
      <c r="K144" s="72">
        <f t="shared" ref="K144" si="330">J144*$E144</f>
        <v>0</v>
      </c>
      <c r="L144" s="71"/>
      <c r="M144" s="72">
        <f t="shared" ref="M144" si="331">L144*$E144</f>
        <v>0</v>
      </c>
      <c r="N144" s="71"/>
      <c r="O144" s="72">
        <f t="shared" ref="O144" si="332">N144*$E144</f>
        <v>0</v>
      </c>
      <c r="P144" s="88"/>
    </row>
    <row r="145" spans="1:16" s="18" customFormat="1" ht="28.5" x14ac:dyDescent="0.2">
      <c r="A145" s="83">
        <v>804</v>
      </c>
      <c r="B145" s="13" t="s">
        <v>137</v>
      </c>
      <c r="C145" s="84" t="s">
        <v>52</v>
      </c>
      <c r="D145" s="85">
        <v>1354.5</v>
      </c>
      <c r="E145" s="86"/>
      <c r="F145" s="71">
        <v>1354.5</v>
      </c>
      <c r="G145" s="72">
        <f t="shared" si="289"/>
        <v>0</v>
      </c>
      <c r="H145" s="71">
        <v>0</v>
      </c>
      <c r="I145" s="72">
        <f t="shared" si="289"/>
        <v>0</v>
      </c>
      <c r="J145" s="71">
        <v>0</v>
      </c>
      <c r="K145" s="72">
        <f t="shared" ref="K145" si="333">J145*$E145</f>
        <v>0</v>
      </c>
      <c r="L145" s="71">
        <v>0</v>
      </c>
      <c r="M145" s="72">
        <f t="shared" ref="M145" si="334">L145*$E145</f>
        <v>0</v>
      </c>
      <c r="N145" s="71">
        <v>0</v>
      </c>
      <c r="O145" s="72">
        <f t="shared" ref="O145" si="335">N145*$E145</f>
        <v>0</v>
      </c>
      <c r="P145" s="88">
        <f>D145*E145</f>
        <v>0</v>
      </c>
    </row>
    <row r="146" spans="1:16" s="18" customFormat="1" ht="14.25" x14ac:dyDescent="0.2">
      <c r="A146" s="83">
        <v>805</v>
      </c>
      <c r="B146" s="13" t="s">
        <v>138</v>
      </c>
      <c r="C146" s="84" t="s">
        <v>77</v>
      </c>
      <c r="D146" s="85">
        <v>135.44999999999999</v>
      </c>
      <c r="E146" s="86"/>
      <c r="F146" s="71">
        <v>135.44999999999999</v>
      </c>
      <c r="G146" s="72">
        <f t="shared" si="289"/>
        <v>0</v>
      </c>
      <c r="H146" s="71">
        <v>0</v>
      </c>
      <c r="I146" s="72">
        <f t="shared" si="289"/>
        <v>0</v>
      </c>
      <c r="J146" s="71">
        <v>0</v>
      </c>
      <c r="K146" s="72">
        <f t="shared" ref="K146" si="336">J146*$E146</f>
        <v>0</v>
      </c>
      <c r="L146" s="71">
        <v>0</v>
      </c>
      <c r="M146" s="72">
        <f t="shared" ref="M146" si="337">L146*$E146</f>
        <v>0</v>
      </c>
      <c r="N146" s="71">
        <v>0</v>
      </c>
      <c r="O146" s="72">
        <f t="shared" ref="O146" si="338">N146*$E146</f>
        <v>0</v>
      </c>
      <c r="P146" s="88">
        <f>D146*E146</f>
        <v>0</v>
      </c>
    </row>
    <row r="147" spans="1:16" s="18" customFormat="1" ht="28.5" x14ac:dyDescent="0.2">
      <c r="A147" s="83">
        <v>806</v>
      </c>
      <c r="B147" s="13" t="s">
        <v>139</v>
      </c>
      <c r="C147" s="84" t="s">
        <v>52</v>
      </c>
      <c r="D147" s="85">
        <v>1354.5</v>
      </c>
      <c r="E147" s="86"/>
      <c r="F147" s="71">
        <v>1354.5</v>
      </c>
      <c r="G147" s="72">
        <f t="shared" si="289"/>
        <v>0</v>
      </c>
      <c r="H147" s="71">
        <v>0</v>
      </c>
      <c r="I147" s="72">
        <f t="shared" si="289"/>
        <v>0</v>
      </c>
      <c r="J147" s="71">
        <v>0</v>
      </c>
      <c r="K147" s="72">
        <f t="shared" ref="K147" si="339">J147*$E147</f>
        <v>0</v>
      </c>
      <c r="L147" s="71">
        <v>0</v>
      </c>
      <c r="M147" s="72">
        <f t="shared" ref="M147" si="340">L147*$E147</f>
        <v>0</v>
      </c>
      <c r="N147" s="71">
        <v>0</v>
      </c>
      <c r="O147" s="72">
        <f t="shared" ref="O147" si="341">N147*$E147</f>
        <v>0</v>
      </c>
      <c r="P147" s="88">
        <f>D147*E147</f>
        <v>0</v>
      </c>
    </row>
    <row r="148" spans="1:16" s="18" customFormat="1" ht="14.25" x14ac:dyDescent="0.2">
      <c r="A148" s="92"/>
      <c r="B148" s="39" t="s">
        <v>33</v>
      </c>
      <c r="C148" s="94">
        <f>A139</f>
        <v>800</v>
      </c>
      <c r="D148" s="102"/>
      <c r="E148" s="97"/>
      <c r="F148" s="66"/>
      <c r="G148" s="40">
        <f>SUM(G140:G147)</f>
        <v>0</v>
      </c>
      <c r="H148" s="66"/>
      <c r="I148" s="40">
        <f>SUM(I140:I147)</f>
        <v>0</v>
      </c>
      <c r="J148" s="66"/>
      <c r="K148" s="40">
        <f>SUM(K140:K147)</f>
        <v>0</v>
      </c>
      <c r="L148" s="66"/>
      <c r="M148" s="40">
        <f>SUM(M140:M147)</f>
        <v>0</v>
      </c>
      <c r="N148" s="66"/>
      <c r="O148" s="40">
        <f>SUM(O140:O147)</f>
        <v>0</v>
      </c>
      <c r="P148" s="106">
        <f>SUM(P140:P147)</f>
        <v>0</v>
      </c>
    </row>
    <row r="149" spans="1:16" s="18" customFormat="1" ht="14.25" x14ac:dyDescent="0.2">
      <c r="A149" s="93"/>
      <c r="B149" s="43"/>
      <c r="C149" s="84"/>
      <c r="D149" s="85"/>
      <c r="E149" s="86"/>
      <c r="F149" s="64"/>
      <c r="G149" s="44"/>
      <c r="H149" s="64"/>
      <c r="I149" s="44"/>
      <c r="J149" s="64"/>
      <c r="K149" s="44"/>
      <c r="L149" s="64"/>
      <c r="M149" s="44"/>
      <c r="N149" s="64"/>
      <c r="O149" s="44"/>
      <c r="P149" s="107"/>
    </row>
    <row r="150" spans="1:16" s="18" customFormat="1" ht="14.25" x14ac:dyDescent="0.2">
      <c r="A150" s="94">
        <v>900</v>
      </c>
      <c r="B150" s="33" t="s">
        <v>45</v>
      </c>
      <c r="C150" s="95"/>
      <c r="D150" s="96"/>
      <c r="E150" s="97"/>
      <c r="F150" s="75"/>
      <c r="G150" s="40"/>
      <c r="H150" s="66"/>
      <c r="I150" s="40"/>
      <c r="J150" s="66"/>
      <c r="K150" s="40"/>
      <c r="L150" s="66"/>
      <c r="M150" s="40"/>
      <c r="N150" s="66"/>
      <c r="O150" s="40"/>
      <c r="P150" s="106"/>
    </row>
    <row r="151" spans="1:16" s="18" customFormat="1" ht="14.25" x14ac:dyDescent="0.2">
      <c r="A151" s="83"/>
      <c r="B151" s="14" t="s">
        <v>46</v>
      </c>
      <c r="C151" s="84" t="s">
        <v>31</v>
      </c>
      <c r="D151" s="98"/>
      <c r="E151" s="86"/>
      <c r="F151" s="76"/>
      <c r="G151" s="44"/>
      <c r="H151" s="64"/>
      <c r="I151" s="44"/>
      <c r="J151" s="64"/>
      <c r="K151" s="44"/>
      <c r="L151" s="64"/>
      <c r="M151" s="44"/>
      <c r="N151" s="64"/>
      <c r="O151" s="44"/>
      <c r="P151" s="107"/>
    </row>
    <row r="152" spans="1:16" s="18" customFormat="1" ht="28.5" x14ac:dyDescent="0.2">
      <c r="A152" s="83">
        <v>901</v>
      </c>
      <c r="B152" s="13" t="s">
        <v>107</v>
      </c>
      <c r="C152" s="84" t="s">
        <v>77</v>
      </c>
      <c r="D152" s="85">
        <v>4.51</v>
      </c>
      <c r="E152" s="86"/>
      <c r="F152" s="76">
        <v>4.51</v>
      </c>
      <c r="G152" s="65">
        <f t="shared" si="289"/>
        <v>0</v>
      </c>
      <c r="H152" s="64">
        <v>0</v>
      </c>
      <c r="I152" s="65">
        <f t="shared" si="289"/>
        <v>0</v>
      </c>
      <c r="J152" s="64">
        <v>0</v>
      </c>
      <c r="K152" s="65">
        <f t="shared" ref="K152" si="342">J152*$E152</f>
        <v>0</v>
      </c>
      <c r="L152" s="64">
        <v>0</v>
      </c>
      <c r="M152" s="65">
        <f t="shared" ref="M152" si="343">L152*$E152</f>
        <v>0</v>
      </c>
      <c r="N152" s="64">
        <v>0</v>
      </c>
      <c r="O152" s="65">
        <f t="shared" ref="O152" si="344">N152*$E152</f>
        <v>0</v>
      </c>
      <c r="P152" s="88">
        <f t="shared" ref="P152:P156" si="345">D152*E152</f>
        <v>0</v>
      </c>
    </row>
    <row r="153" spans="1:16" s="18" customFormat="1" ht="14.25" x14ac:dyDescent="0.2">
      <c r="A153" s="83">
        <v>902</v>
      </c>
      <c r="B153" s="13" t="s">
        <v>96</v>
      </c>
      <c r="C153" s="84" t="s">
        <v>77</v>
      </c>
      <c r="D153" s="85">
        <v>0.21</v>
      </c>
      <c r="E153" s="86"/>
      <c r="F153" s="76">
        <v>0.21</v>
      </c>
      <c r="G153" s="65">
        <f t="shared" si="289"/>
        <v>0</v>
      </c>
      <c r="H153" s="64">
        <v>0</v>
      </c>
      <c r="I153" s="65">
        <f t="shared" si="289"/>
        <v>0</v>
      </c>
      <c r="J153" s="64">
        <v>0</v>
      </c>
      <c r="K153" s="65">
        <f t="shared" ref="K153" si="346">J153*$E153</f>
        <v>0</v>
      </c>
      <c r="L153" s="64">
        <v>0</v>
      </c>
      <c r="M153" s="65">
        <f t="shared" ref="M153" si="347">L153*$E153</f>
        <v>0</v>
      </c>
      <c r="N153" s="64">
        <v>0</v>
      </c>
      <c r="O153" s="65">
        <f t="shared" ref="O153" si="348">N153*$E153</f>
        <v>0</v>
      </c>
      <c r="P153" s="88">
        <f t="shared" si="345"/>
        <v>0</v>
      </c>
    </row>
    <row r="154" spans="1:16" s="18" customFormat="1" ht="14.25" x14ac:dyDescent="0.2">
      <c r="A154" s="83">
        <v>903</v>
      </c>
      <c r="B154" s="13" t="s">
        <v>145</v>
      </c>
      <c r="C154" s="84" t="s">
        <v>77</v>
      </c>
      <c r="D154" s="85">
        <v>22.88</v>
      </c>
      <c r="E154" s="86"/>
      <c r="F154" s="76">
        <v>22.88</v>
      </c>
      <c r="G154" s="65">
        <f t="shared" si="289"/>
        <v>0</v>
      </c>
      <c r="H154" s="64">
        <v>0</v>
      </c>
      <c r="I154" s="65">
        <f t="shared" si="289"/>
        <v>0</v>
      </c>
      <c r="J154" s="64">
        <v>0</v>
      </c>
      <c r="K154" s="65">
        <f t="shared" ref="K154" si="349">J154*$E154</f>
        <v>0</v>
      </c>
      <c r="L154" s="64">
        <v>0</v>
      </c>
      <c r="M154" s="65">
        <f t="shared" ref="M154" si="350">L154*$E154</f>
        <v>0</v>
      </c>
      <c r="N154" s="64">
        <v>0</v>
      </c>
      <c r="O154" s="65">
        <f t="shared" ref="O154" si="351">N154*$E154</f>
        <v>0</v>
      </c>
      <c r="P154" s="88">
        <f t="shared" si="345"/>
        <v>0</v>
      </c>
    </row>
    <row r="155" spans="1:16" s="18" customFormat="1" ht="28.5" x14ac:dyDescent="0.2">
      <c r="A155" s="83">
        <v>904</v>
      </c>
      <c r="B155" s="13" t="s">
        <v>111</v>
      </c>
      <c r="C155" s="84" t="s">
        <v>77</v>
      </c>
      <c r="D155" s="85">
        <v>22.88</v>
      </c>
      <c r="E155" s="86"/>
      <c r="F155" s="76">
        <v>22.88</v>
      </c>
      <c r="G155" s="65">
        <f t="shared" si="289"/>
        <v>0</v>
      </c>
      <c r="H155" s="64">
        <v>0</v>
      </c>
      <c r="I155" s="65">
        <f t="shared" si="289"/>
        <v>0</v>
      </c>
      <c r="J155" s="64">
        <v>0</v>
      </c>
      <c r="K155" s="65">
        <f t="shared" ref="K155" si="352">J155*$E155</f>
        <v>0</v>
      </c>
      <c r="L155" s="64">
        <v>0</v>
      </c>
      <c r="M155" s="65">
        <f t="shared" ref="M155" si="353">L155*$E155</f>
        <v>0</v>
      </c>
      <c r="N155" s="64">
        <v>0</v>
      </c>
      <c r="O155" s="65">
        <f t="shared" ref="O155" si="354">N155*$E155</f>
        <v>0</v>
      </c>
      <c r="P155" s="88">
        <f t="shared" si="345"/>
        <v>0</v>
      </c>
    </row>
    <row r="156" spans="1:16" s="18" customFormat="1" ht="42.75" x14ac:dyDescent="0.2">
      <c r="A156" s="83">
        <v>905</v>
      </c>
      <c r="B156" s="13" t="s">
        <v>146</v>
      </c>
      <c r="C156" s="84" t="s">
        <v>77</v>
      </c>
      <c r="D156" s="85">
        <v>4.51</v>
      </c>
      <c r="E156" s="86"/>
      <c r="F156" s="76">
        <v>4.51</v>
      </c>
      <c r="G156" s="65">
        <f t="shared" si="289"/>
        <v>0</v>
      </c>
      <c r="H156" s="64">
        <v>0</v>
      </c>
      <c r="I156" s="65">
        <f t="shared" si="289"/>
        <v>0</v>
      </c>
      <c r="J156" s="64">
        <v>0</v>
      </c>
      <c r="K156" s="65">
        <f t="shared" ref="K156" si="355">J156*$E156</f>
        <v>0</v>
      </c>
      <c r="L156" s="64">
        <v>0</v>
      </c>
      <c r="M156" s="65">
        <f t="shared" ref="M156" si="356">L156*$E156</f>
        <v>0</v>
      </c>
      <c r="N156" s="64">
        <v>0</v>
      </c>
      <c r="O156" s="65">
        <f t="shared" ref="O156" si="357">N156*$E156</f>
        <v>0</v>
      </c>
      <c r="P156" s="88">
        <f t="shared" si="345"/>
        <v>0</v>
      </c>
    </row>
    <row r="157" spans="1:16" s="18" customFormat="1" ht="14.25" x14ac:dyDescent="0.2">
      <c r="A157" s="83"/>
      <c r="B157" s="14" t="s">
        <v>47</v>
      </c>
      <c r="C157" s="84"/>
      <c r="D157" s="98"/>
      <c r="E157" s="86"/>
      <c r="F157" s="76"/>
      <c r="G157" s="65">
        <f t="shared" si="289"/>
        <v>0</v>
      </c>
      <c r="H157" s="64"/>
      <c r="I157" s="65">
        <f t="shared" si="289"/>
        <v>0</v>
      </c>
      <c r="J157" s="64"/>
      <c r="K157" s="65">
        <f t="shared" ref="K157" si="358">J157*$E157</f>
        <v>0</v>
      </c>
      <c r="L157" s="64"/>
      <c r="M157" s="65">
        <f t="shared" ref="M157" si="359">L157*$E157</f>
        <v>0</v>
      </c>
      <c r="N157" s="64"/>
      <c r="O157" s="65">
        <f t="shared" ref="O157" si="360">N157*$E157</f>
        <v>0</v>
      </c>
      <c r="P157" s="107"/>
    </row>
    <row r="158" spans="1:16" s="18" customFormat="1" ht="14.25" x14ac:dyDescent="0.2">
      <c r="A158" s="83">
        <v>906</v>
      </c>
      <c r="B158" s="13" t="s">
        <v>147</v>
      </c>
      <c r="C158" s="84" t="s">
        <v>4</v>
      </c>
      <c r="D158" s="85">
        <v>26</v>
      </c>
      <c r="E158" s="86"/>
      <c r="F158" s="76">
        <v>26</v>
      </c>
      <c r="G158" s="65">
        <f t="shared" si="289"/>
        <v>0</v>
      </c>
      <c r="H158" s="64">
        <v>0</v>
      </c>
      <c r="I158" s="65">
        <f t="shared" si="289"/>
        <v>0</v>
      </c>
      <c r="J158" s="64">
        <v>0</v>
      </c>
      <c r="K158" s="65">
        <f t="shared" ref="K158" si="361">J158*$E158</f>
        <v>0</v>
      </c>
      <c r="L158" s="64">
        <v>0</v>
      </c>
      <c r="M158" s="65">
        <f t="shared" ref="M158" si="362">L158*$E158</f>
        <v>0</v>
      </c>
      <c r="N158" s="64">
        <v>0</v>
      </c>
      <c r="O158" s="65">
        <f t="shared" ref="O158" si="363">N158*$E158</f>
        <v>0</v>
      </c>
      <c r="P158" s="88">
        <f t="shared" ref="P158:P165" si="364">D158*E158</f>
        <v>0</v>
      </c>
    </row>
    <row r="159" spans="1:16" s="18" customFormat="1" ht="28.5" x14ac:dyDescent="0.2">
      <c r="A159" s="83">
        <v>907</v>
      </c>
      <c r="B159" s="13" t="s">
        <v>148</v>
      </c>
      <c r="C159" s="84" t="s">
        <v>4</v>
      </c>
      <c r="D159" s="85">
        <v>52</v>
      </c>
      <c r="E159" s="86"/>
      <c r="F159" s="76">
        <v>52</v>
      </c>
      <c r="G159" s="65">
        <f t="shared" si="289"/>
        <v>0</v>
      </c>
      <c r="H159" s="64">
        <v>0</v>
      </c>
      <c r="I159" s="65">
        <f t="shared" si="289"/>
        <v>0</v>
      </c>
      <c r="J159" s="64">
        <v>0</v>
      </c>
      <c r="K159" s="65">
        <f t="shared" ref="K159" si="365">J159*$E159</f>
        <v>0</v>
      </c>
      <c r="L159" s="64">
        <v>0</v>
      </c>
      <c r="M159" s="65">
        <f t="shared" ref="M159" si="366">L159*$E159</f>
        <v>0</v>
      </c>
      <c r="N159" s="64">
        <v>0</v>
      </c>
      <c r="O159" s="65">
        <f t="shared" ref="O159" si="367">N159*$E159</f>
        <v>0</v>
      </c>
      <c r="P159" s="88">
        <f t="shared" si="364"/>
        <v>0</v>
      </c>
    </row>
    <row r="160" spans="1:16" s="18" customFormat="1" ht="42.75" x14ac:dyDescent="0.2">
      <c r="A160" s="83">
        <v>908</v>
      </c>
      <c r="B160" s="13" t="s">
        <v>149</v>
      </c>
      <c r="C160" s="84" t="s">
        <v>4</v>
      </c>
      <c r="D160" s="85">
        <v>52</v>
      </c>
      <c r="E160" s="86"/>
      <c r="F160" s="76">
        <v>52</v>
      </c>
      <c r="G160" s="65">
        <f t="shared" si="289"/>
        <v>0</v>
      </c>
      <c r="H160" s="64">
        <v>0</v>
      </c>
      <c r="I160" s="65">
        <f t="shared" si="289"/>
        <v>0</v>
      </c>
      <c r="J160" s="64">
        <v>0</v>
      </c>
      <c r="K160" s="65">
        <f t="shared" ref="K160" si="368">J160*$E160</f>
        <v>0</v>
      </c>
      <c r="L160" s="64">
        <v>0</v>
      </c>
      <c r="M160" s="65">
        <f t="shared" ref="M160" si="369">L160*$E160</f>
        <v>0</v>
      </c>
      <c r="N160" s="64">
        <v>0</v>
      </c>
      <c r="O160" s="65">
        <f t="shared" ref="O160" si="370">N160*$E160</f>
        <v>0</v>
      </c>
      <c r="P160" s="88">
        <f t="shared" si="364"/>
        <v>0</v>
      </c>
    </row>
    <row r="161" spans="1:16" s="18" customFormat="1" ht="28.5" x14ac:dyDescent="0.2">
      <c r="A161" s="83">
        <v>909</v>
      </c>
      <c r="B161" s="13" t="s">
        <v>150</v>
      </c>
      <c r="C161" s="84" t="s">
        <v>4</v>
      </c>
      <c r="D161" s="85">
        <v>26</v>
      </c>
      <c r="E161" s="86"/>
      <c r="F161" s="76">
        <v>26</v>
      </c>
      <c r="G161" s="65">
        <f t="shared" si="289"/>
        <v>0</v>
      </c>
      <c r="H161" s="64">
        <v>0</v>
      </c>
      <c r="I161" s="65">
        <f t="shared" si="289"/>
        <v>0</v>
      </c>
      <c r="J161" s="64">
        <v>0</v>
      </c>
      <c r="K161" s="65">
        <f t="shared" ref="K161" si="371">J161*$E161</f>
        <v>0</v>
      </c>
      <c r="L161" s="64">
        <v>0</v>
      </c>
      <c r="M161" s="65">
        <f t="shared" ref="M161" si="372">L161*$E161</f>
        <v>0</v>
      </c>
      <c r="N161" s="64">
        <v>0</v>
      </c>
      <c r="O161" s="65">
        <f t="shared" ref="O161" si="373">N161*$E161</f>
        <v>0</v>
      </c>
      <c r="P161" s="88">
        <f t="shared" si="364"/>
        <v>0</v>
      </c>
    </row>
    <row r="162" spans="1:16" s="18" customFormat="1" ht="14.25" x14ac:dyDescent="0.2">
      <c r="A162" s="83">
        <v>910</v>
      </c>
      <c r="B162" s="13" t="s">
        <v>151</v>
      </c>
      <c r="C162" s="84" t="s">
        <v>4</v>
      </c>
      <c r="D162" s="85">
        <v>26</v>
      </c>
      <c r="E162" s="86"/>
      <c r="F162" s="76">
        <v>26</v>
      </c>
      <c r="G162" s="65">
        <f t="shared" si="289"/>
        <v>0</v>
      </c>
      <c r="H162" s="64">
        <v>0</v>
      </c>
      <c r="I162" s="65">
        <f t="shared" si="289"/>
        <v>0</v>
      </c>
      <c r="J162" s="64">
        <v>0</v>
      </c>
      <c r="K162" s="65">
        <f t="shared" ref="K162" si="374">J162*$E162</f>
        <v>0</v>
      </c>
      <c r="L162" s="64">
        <v>0</v>
      </c>
      <c r="M162" s="65">
        <f t="shared" ref="M162" si="375">L162*$E162</f>
        <v>0</v>
      </c>
      <c r="N162" s="64">
        <v>0</v>
      </c>
      <c r="O162" s="65">
        <f t="shared" ref="O162" si="376">N162*$E162</f>
        <v>0</v>
      </c>
      <c r="P162" s="88">
        <f t="shared" si="364"/>
        <v>0</v>
      </c>
    </row>
    <row r="163" spans="1:16" s="18" customFormat="1" ht="28.5" x14ac:dyDescent="0.2">
      <c r="A163" s="83">
        <v>911</v>
      </c>
      <c r="B163" s="13" t="s">
        <v>152</v>
      </c>
      <c r="C163" s="84" t="s">
        <v>3</v>
      </c>
      <c r="D163" s="85">
        <v>234</v>
      </c>
      <c r="E163" s="86"/>
      <c r="F163" s="76">
        <v>234</v>
      </c>
      <c r="G163" s="65">
        <f t="shared" si="289"/>
        <v>0</v>
      </c>
      <c r="H163" s="64">
        <v>0</v>
      </c>
      <c r="I163" s="65">
        <f t="shared" si="289"/>
        <v>0</v>
      </c>
      <c r="J163" s="64">
        <v>0</v>
      </c>
      <c r="K163" s="65">
        <f t="shared" ref="K163" si="377">J163*$E163</f>
        <v>0</v>
      </c>
      <c r="L163" s="64">
        <v>0</v>
      </c>
      <c r="M163" s="65">
        <f t="shared" ref="M163" si="378">L163*$E163</f>
        <v>0</v>
      </c>
      <c r="N163" s="64">
        <v>0</v>
      </c>
      <c r="O163" s="65">
        <f t="shared" ref="O163" si="379">N163*$E163</f>
        <v>0</v>
      </c>
      <c r="P163" s="88">
        <f t="shared" si="364"/>
        <v>0</v>
      </c>
    </row>
    <row r="164" spans="1:16" s="18" customFormat="1" ht="28.5" x14ac:dyDescent="0.2">
      <c r="A164" s="83">
        <v>912</v>
      </c>
      <c r="B164" s="13" t="s">
        <v>153</v>
      </c>
      <c r="C164" s="84" t="s">
        <v>3</v>
      </c>
      <c r="D164" s="85">
        <v>702</v>
      </c>
      <c r="E164" s="86"/>
      <c r="F164" s="76">
        <v>702</v>
      </c>
      <c r="G164" s="65">
        <f t="shared" si="289"/>
        <v>0</v>
      </c>
      <c r="H164" s="64">
        <v>0</v>
      </c>
      <c r="I164" s="65">
        <f t="shared" si="289"/>
        <v>0</v>
      </c>
      <c r="J164" s="64">
        <v>0</v>
      </c>
      <c r="K164" s="65">
        <f t="shared" ref="K164" si="380">J164*$E164</f>
        <v>0</v>
      </c>
      <c r="L164" s="64">
        <v>0</v>
      </c>
      <c r="M164" s="65">
        <f t="shared" ref="M164" si="381">L164*$E164</f>
        <v>0</v>
      </c>
      <c r="N164" s="64">
        <v>0</v>
      </c>
      <c r="O164" s="65">
        <f t="shared" ref="O164" si="382">N164*$E164</f>
        <v>0</v>
      </c>
      <c r="P164" s="88">
        <f t="shared" si="364"/>
        <v>0</v>
      </c>
    </row>
    <row r="165" spans="1:16" s="18" customFormat="1" ht="28.5" x14ac:dyDescent="0.2">
      <c r="A165" s="83">
        <v>913</v>
      </c>
      <c r="B165" s="13" t="s">
        <v>154</v>
      </c>
      <c r="C165" s="84" t="s">
        <v>77</v>
      </c>
      <c r="D165" s="85">
        <v>0.26</v>
      </c>
      <c r="E165" s="86"/>
      <c r="F165" s="76">
        <v>0.26</v>
      </c>
      <c r="G165" s="65">
        <f t="shared" si="289"/>
        <v>0</v>
      </c>
      <c r="H165" s="64">
        <v>0</v>
      </c>
      <c r="I165" s="65">
        <f t="shared" si="289"/>
        <v>0</v>
      </c>
      <c r="J165" s="64">
        <v>0</v>
      </c>
      <c r="K165" s="65">
        <f t="shared" ref="K165" si="383">J165*$E165</f>
        <v>0</v>
      </c>
      <c r="L165" s="64">
        <v>0</v>
      </c>
      <c r="M165" s="65">
        <f t="shared" ref="M165" si="384">L165*$E165</f>
        <v>0</v>
      </c>
      <c r="N165" s="64">
        <v>0</v>
      </c>
      <c r="O165" s="65">
        <f t="shared" ref="O165" si="385">N165*$E165</f>
        <v>0</v>
      </c>
      <c r="P165" s="88">
        <f t="shared" si="364"/>
        <v>0</v>
      </c>
    </row>
    <row r="166" spans="1:16" s="18" customFormat="1" ht="14.25" x14ac:dyDescent="0.2">
      <c r="A166" s="92"/>
      <c r="B166" s="39" t="s">
        <v>33</v>
      </c>
      <c r="C166" s="94">
        <f>A150</f>
        <v>900</v>
      </c>
      <c r="D166" s="102"/>
      <c r="E166" s="97"/>
      <c r="F166" s="77"/>
      <c r="G166" s="40">
        <f>SUM(G151:G165)</f>
        <v>0</v>
      </c>
      <c r="H166" s="66"/>
      <c r="I166" s="40">
        <f>SUM(I151:I165)</f>
        <v>0</v>
      </c>
      <c r="J166" s="66"/>
      <c r="K166" s="40">
        <f>SUM(K151:K165)</f>
        <v>0</v>
      </c>
      <c r="L166" s="66"/>
      <c r="M166" s="40">
        <f>SUM(M151:M165)</f>
        <v>0</v>
      </c>
      <c r="N166" s="66"/>
      <c r="O166" s="40">
        <f>SUM(O151:O165)</f>
        <v>0</v>
      </c>
      <c r="P166" s="106">
        <f>SUM(P151:P165)</f>
        <v>0</v>
      </c>
    </row>
    <row r="167" spans="1:16" s="18" customFormat="1" ht="14.25" x14ac:dyDescent="0.2">
      <c r="A167" s="42"/>
      <c r="B167" s="43"/>
      <c r="C167" s="11"/>
      <c r="D167" s="19"/>
      <c r="E167" s="10"/>
      <c r="F167" s="64"/>
      <c r="G167" s="44"/>
      <c r="H167" s="64"/>
      <c r="I167" s="44"/>
      <c r="J167" s="64"/>
      <c r="K167" s="44"/>
      <c r="L167" s="64"/>
      <c r="M167" s="44"/>
      <c r="N167" s="64"/>
      <c r="O167" s="44"/>
      <c r="P167" s="44"/>
    </row>
    <row r="168" spans="1:16" s="18" customFormat="1" ht="14.25" hidden="1" x14ac:dyDescent="0.2">
      <c r="A168" s="22">
        <v>1000</v>
      </c>
      <c r="B168" s="33" t="s">
        <v>44</v>
      </c>
      <c r="C168" s="34"/>
      <c r="D168" s="35"/>
      <c r="E168" s="36"/>
      <c r="F168" s="75"/>
      <c r="G168" s="40"/>
      <c r="H168" s="66"/>
      <c r="I168" s="40"/>
      <c r="J168" s="66"/>
      <c r="K168" s="40"/>
      <c r="L168" s="66"/>
      <c r="M168" s="40"/>
      <c r="N168" s="66"/>
      <c r="O168" s="40"/>
      <c r="P168" s="40"/>
    </row>
    <row r="169" spans="1:16" s="18" customFormat="1" ht="14.25" hidden="1" x14ac:dyDescent="0.2">
      <c r="A169" s="21">
        <f t="shared" ref="A169:A174" si="386">(IF(D169=0,0,1))+A168</f>
        <v>1000</v>
      </c>
      <c r="B169" s="13" t="e">
        <f>LOWER(IF($A169="","",VLOOKUP(#REF!,#REF!,2,0)))</f>
        <v>#REF!</v>
      </c>
      <c r="C169" s="11" t="e">
        <f>LOWER(IF($A169="","",VLOOKUP(#REF!,#REF!,3,0)))</f>
        <v>#REF!</v>
      </c>
      <c r="D169" s="19">
        <f t="shared" ref="D169:D174" si="387">F169+H169+J169+L169+N169</f>
        <v>0</v>
      </c>
      <c r="E169" s="10" t="e">
        <f>ROUND(IF($A169="","",VLOOKUP(#REF!,#REF!,6,0)),2)</f>
        <v>#REF!</v>
      </c>
      <c r="F169" s="76">
        <v>0</v>
      </c>
      <c r="G169" s="65" t="e">
        <f t="shared" ref="G169:I178" si="388">F169*$E169</f>
        <v>#REF!</v>
      </c>
      <c r="H169" s="64">
        <v>0</v>
      </c>
      <c r="I169" s="65" t="e">
        <f t="shared" si="388"/>
        <v>#REF!</v>
      </c>
      <c r="J169" s="64">
        <v>0</v>
      </c>
      <c r="K169" s="65" t="e">
        <f t="shared" ref="K169" si="389">J169*$E169</f>
        <v>#REF!</v>
      </c>
      <c r="L169" s="64">
        <v>0</v>
      </c>
      <c r="M169" s="65" t="e">
        <f t="shared" ref="M169" si="390">L169*$E169</f>
        <v>#REF!</v>
      </c>
      <c r="N169" s="64">
        <v>0</v>
      </c>
      <c r="O169" s="65" t="e">
        <f t="shared" ref="O169" si="391">N169*$E169</f>
        <v>#REF!</v>
      </c>
      <c r="P169" s="9" t="e">
        <f t="shared" ref="P169:P174" si="392">D169*E169</f>
        <v>#REF!</v>
      </c>
    </row>
    <row r="170" spans="1:16" s="18" customFormat="1" ht="14.25" hidden="1" x14ac:dyDescent="0.2">
      <c r="A170" s="21">
        <f t="shared" si="386"/>
        <v>1000</v>
      </c>
      <c r="B170" s="13" t="e">
        <f>LOWER(IF($A170="","",VLOOKUP(#REF!,#REF!,2,0)))</f>
        <v>#REF!</v>
      </c>
      <c r="C170" s="11" t="e">
        <f>LOWER(IF($A170="","",VLOOKUP(#REF!,#REF!,3,0)))</f>
        <v>#REF!</v>
      </c>
      <c r="D170" s="19">
        <f t="shared" si="387"/>
        <v>0</v>
      </c>
      <c r="E170" s="10" t="e">
        <f>ROUND(IF($A170="","",VLOOKUP(#REF!,#REF!,6,0)),2)</f>
        <v>#REF!</v>
      </c>
      <c r="F170" s="76">
        <v>0</v>
      </c>
      <c r="G170" s="65" t="e">
        <f t="shared" si="388"/>
        <v>#REF!</v>
      </c>
      <c r="H170" s="64">
        <v>0</v>
      </c>
      <c r="I170" s="65" t="e">
        <f t="shared" si="388"/>
        <v>#REF!</v>
      </c>
      <c r="J170" s="64">
        <v>0</v>
      </c>
      <c r="K170" s="65" t="e">
        <f t="shared" ref="K170" si="393">J170*$E170</f>
        <v>#REF!</v>
      </c>
      <c r="L170" s="64">
        <v>0</v>
      </c>
      <c r="M170" s="65" t="e">
        <f t="shared" ref="M170" si="394">L170*$E170</f>
        <v>#REF!</v>
      </c>
      <c r="N170" s="64">
        <v>0</v>
      </c>
      <c r="O170" s="65" t="e">
        <f t="shared" ref="O170" si="395">N170*$E170</f>
        <v>#REF!</v>
      </c>
      <c r="P170" s="9" t="e">
        <f t="shared" si="392"/>
        <v>#REF!</v>
      </c>
    </row>
    <row r="171" spans="1:16" s="18" customFormat="1" ht="14.25" hidden="1" x14ac:dyDescent="0.2">
      <c r="A171" s="21">
        <f t="shared" si="386"/>
        <v>1000</v>
      </c>
      <c r="B171" s="13" t="e">
        <f>LOWER(IF($A171="","",VLOOKUP(#REF!,#REF!,2,0)))</f>
        <v>#REF!</v>
      </c>
      <c r="C171" s="11" t="e">
        <f>LOWER(IF($A171="","",VLOOKUP(#REF!,#REF!,3,0)))</f>
        <v>#REF!</v>
      </c>
      <c r="D171" s="19">
        <f t="shared" si="387"/>
        <v>0</v>
      </c>
      <c r="E171" s="56" t="e">
        <f>ROUND(IF($A171="","",VLOOKUP(#REF!,#REF!,4,0)),2)</f>
        <v>#REF!</v>
      </c>
      <c r="F171" s="76">
        <v>0</v>
      </c>
      <c r="G171" s="65" t="e">
        <f t="shared" si="388"/>
        <v>#REF!</v>
      </c>
      <c r="H171" s="64">
        <v>0</v>
      </c>
      <c r="I171" s="65" t="e">
        <f t="shared" si="388"/>
        <v>#REF!</v>
      </c>
      <c r="J171" s="64">
        <v>0</v>
      </c>
      <c r="K171" s="65" t="e">
        <f t="shared" ref="K171" si="396">J171*$E171</f>
        <v>#REF!</v>
      </c>
      <c r="L171" s="64">
        <v>0</v>
      </c>
      <c r="M171" s="65" t="e">
        <f t="shared" ref="M171" si="397">L171*$E171</f>
        <v>#REF!</v>
      </c>
      <c r="N171" s="64">
        <v>0</v>
      </c>
      <c r="O171" s="65" t="e">
        <f t="shared" ref="O171" si="398">N171*$E171</f>
        <v>#REF!</v>
      </c>
      <c r="P171" s="9" t="e">
        <f t="shared" si="392"/>
        <v>#REF!</v>
      </c>
    </row>
    <row r="172" spans="1:16" s="18" customFormat="1" ht="14.25" hidden="1" x14ac:dyDescent="0.2">
      <c r="A172" s="21">
        <f t="shared" si="386"/>
        <v>1000</v>
      </c>
      <c r="B172" s="13" t="e">
        <f>LOWER(IF($A172="","",VLOOKUP(#REF!,#REF!,2,0)))</f>
        <v>#REF!</v>
      </c>
      <c r="C172" s="11" t="e">
        <f>LOWER(IF($A172="","",VLOOKUP(#REF!,#REF!,3,0)))</f>
        <v>#REF!</v>
      </c>
      <c r="D172" s="19">
        <f t="shared" si="387"/>
        <v>0</v>
      </c>
      <c r="E172" s="56" t="e">
        <f>ROUND(IF($A172="","",VLOOKUP(#REF!,#REF!,4,0)),2)</f>
        <v>#REF!</v>
      </c>
      <c r="F172" s="76">
        <v>0</v>
      </c>
      <c r="G172" s="65" t="e">
        <f t="shared" si="388"/>
        <v>#REF!</v>
      </c>
      <c r="H172" s="64">
        <v>0</v>
      </c>
      <c r="I172" s="65" t="e">
        <f t="shared" si="388"/>
        <v>#REF!</v>
      </c>
      <c r="J172" s="64">
        <v>0</v>
      </c>
      <c r="K172" s="65" t="e">
        <f t="shared" ref="K172" si="399">J172*$E172</f>
        <v>#REF!</v>
      </c>
      <c r="L172" s="64">
        <v>0</v>
      </c>
      <c r="M172" s="65" t="e">
        <f t="shared" ref="M172" si="400">L172*$E172</f>
        <v>#REF!</v>
      </c>
      <c r="N172" s="64">
        <v>0</v>
      </c>
      <c r="O172" s="65" t="e">
        <f t="shared" ref="O172" si="401">N172*$E172</f>
        <v>#REF!</v>
      </c>
      <c r="P172" s="9" t="e">
        <f t="shared" si="392"/>
        <v>#REF!</v>
      </c>
    </row>
    <row r="173" spans="1:16" s="18" customFormat="1" ht="14.25" hidden="1" x14ac:dyDescent="0.2">
      <c r="A173" s="21">
        <f t="shared" si="386"/>
        <v>1000</v>
      </c>
      <c r="B173" s="13" t="e">
        <f>LOWER(IF($A173="","",VLOOKUP(#REF!,#REF!,2,0)))</f>
        <v>#REF!</v>
      </c>
      <c r="C173" s="11" t="e">
        <f>LOWER(IF($A173="","",VLOOKUP(#REF!,#REF!,3,0)))</f>
        <v>#REF!</v>
      </c>
      <c r="D173" s="19">
        <f t="shared" si="387"/>
        <v>0</v>
      </c>
      <c r="E173" s="10" t="e">
        <f>ROUND(IF($A173="","",VLOOKUP(#REF!,#REF!,6,0)),2)</f>
        <v>#REF!</v>
      </c>
      <c r="F173" s="76">
        <v>0</v>
      </c>
      <c r="G173" s="65" t="e">
        <f t="shared" si="388"/>
        <v>#REF!</v>
      </c>
      <c r="H173" s="64">
        <v>0</v>
      </c>
      <c r="I173" s="65" t="e">
        <f t="shared" si="388"/>
        <v>#REF!</v>
      </c>
      <c r="J173" s="64">
        <v>0</v>
      </c>
      <c r="K173" s="65" t="e">
        <f t="shared" ref="K173" si="402">J173*$E173</f>
        <v>#REF!</v>
      </c>
      <c r="L173" s="64">
        <v>0</v>
      </c>
      <c r="M173" s="65" t="e">
        <f t="shared" ref="M173" si="403">L173*$E173</f>
        <v>#REF!</v>
      </c>
      <c r="N173" s="64">
        <v>0</v>
      </c>
      <c r="O173" s="65" t="e">
        <f t="shared" ref="O173" si="404">N173*$E173</f>
        <v>#REF!</v>
      </c>
      <c r="P173" s="9" t="e">
        <f t="shared" si="392"/>
        <v>#REF!</v>
      </c>
    </row>
    <row r="174" spans="1:16" s="18" customFormat="1" ht="14.25" hidden="1" x14ac:dyDescent="0.2">
      <c r="A174" s="21">
        <f t="shared" si="386"/>
        <v>1000</v>
      </c>
      <c r="B174" s="13" t="e">
        <f>LOWER(IF($A174="","",VLOOKUP(#REF!,#REF!,2,0)))</f>
        <v>#REF!</v>
      </c>
      <c r="C174" s="11" t="e">
        <f>LOWER(IF($A174="","",VLOOKUP(#REF!,#REF!,3,0)))</f>
        <v>#REF!</v>
      </c>
      <c r="D174" s="19">
        <f t="shared" si="387"/>
        <v>0</v>
      </c>
      <c r="E174" s="10" t="e">
        <f>ROUND(IF($A174="","",VLOOKUP(#REF!,#REF!,6,0)),2)</f>
        <v>#REF!</v>
      </c>
      <c r="F174" s="76">
        <v>0</v>
      </c>
      <c r="G174" s="65" t="e">
        <f t="shared" si="388"/>
        <v>#REF!</v>
      </c>
      <c r="H174" s="64">
        <v>0</v>
      </c>
      <c r="I174" s="65" t="e">
        <f t="shared" si="388"/>
        <v>#REF!</v>
      </c>
      <c r="J174" s="64">
        <v>0</v>
      </c>
      <c r="K174" s="65" t="e">
        <f t="shared" ref="K174" si="405">J174*$E174</f>
        <v>#REF!</v>
      </c>
      <c r="L174" s="64">
        <v>0</v>
      </c>
      <c r="M174" s="65" t="e">
        <f t="shared" ref="M174" si="406">L174*$E174</f>
        <v>#REF!</v>
      </c>
      <c r="N174" s="64">
        <v>0</v>
      </c>
      <c r="O174" s="65" t="e">
        <f t="shared" ref="O174" si="407">N174*$E174</f>
        <v>#REF!</v>
      </c>
      <c r="P174" s="9" t="e">
        <f t="shared" si="392"/>
        <v>#REF!</v>
      </c>
    </row>
    <row r="175" spans="1:16" s="18" customFormat="1" ht="14.25" hidden="1" x14ac:dyDescent="0.2">
      <c r="A175" s="57"/>
      <c r="B175" s="39" t="s">
        <v>33</v>
      </c>
      <c r="C175" s="22">
        <f>A168</f>
        <v>1000</v>
      </c>
      <c r="D175" s="38"/>
      <c r="E175" s="36"/>
      <c r="F175" s="77"/>
      <c r="G175" s="40" t="e">
        <f>SUM(G169:G174)</f>
        <v>#REF!</v>
      </c>
      <c r="H175" s="66"/>
      <c r="I175" s="40" t="e">
        <f>SUM(I169:I174)</f>
        <v>#REF!</v>
      </c>
      <c r="J175" s="66"/>
      <c r="K175" s="40" t="e">
        <f>SUM(K169:K174)</f>
        <v>#REF!</v>
      </c>
      <c r="L175" s="66"/>
      <c r="M175" s="40" t="e">
        <f>SUM(M169:M174)</f>
        <v>#REF!</v>
      </c>
      <c r="N175" s="66"/>
      <c r="O175" s="40" t="e">
        <f>SUM(O169:O174)</f>
        <v>#REF!</v>
      </c>
      <c r="P175" s="40" t="e">
        <f>SUM(P169:P174)</f>
        <v>#REF!</v>
      </c>
    </row>
    <row r="176" spans="1:16" s="18" customFormat="1" ht="14.25" hidden="1" x14ac:dyDescent="0.2">
      <c r="A176" s="42"/>
      <c r="B176" s="43"/>
      <c r="C176" s="11"/>
      <c r="D176" s="19"/>
      <c r="E176" s="10"/>
      <c r="F176" s="64"/>
      <c r="G176" s="44"/>
      <c r="H176" s="64"/>
      <c r="I176" s="44"/>
      <c r="J176" s="64"/>
      <c r="K176" s="44"/>
      <c r="L176" s="64"/>
      <c r="M176" s="44"/>
      <c r="N176" s="64"/>
      <c r="O176" s="44"/>
      <c r="P176" s="44"/>
    </row>
    <row r="177" spans="1:16" ht="14.25" hidden="1" x14ac:dyDescent="0.2">
      <c r="A177" s="22">
        <v>1100</v>
      </c>
      <c r="B177" s="33" t="s">
        <v>13</v>
      </c>
      <c r="C177" s="34"/>
      <c r="D177" s="35"/>
      <c r="E177" s="36"/>
      <c r="F177" s="69"/>
      <c r="G177" s="37"/>
      <c r="H177" s="69"/>
      <c r="I177" s="37"/>
      <c r="J177" s="69"/>
      <c r="K177" s="37"/>
      <c r="L177" s="69"/>
      <c r="M177" s="37"/>
      <c r="N177" s="69"/>
      <c r="O177" s="37"/>
      <c r="P177" s="37"/>
    </row>
    <row r="178" spans="1:16" ht="14.25" hidden="1" x14ac:dyDescent="0.2">
      <c r="A178" s="21">
        <f>(IF(D178=0,0,1))+A177</f>
        <v>1100</v>
      </c>
      <c r="B178" s="13" t="s">
        <v>12</v>
      </c>
      <c r="C178" s="11" t="s">
        <v>4</v>
      </c>
      <c r="D178" s="19">
        <f t="shared" ref="D178" si="408">F178+H178+J178+L178+N178</f>
        <v>0</v>
      </c>
      <c r="E178" s="10">
        <v>2380.2199999999998</v>
      </c>
      <c r="F178" s="71">
        <v>0</v>
      </c>
      <c r="G178" s="72">
        <f t="shared" si="388"/>
        <v>0</v>
      </c>
      <c r="H178" s="71">
        <v>0</v>
      </c>
      <c r="I178" s="72">
        <f t="shared" si="388"/>
        <v>0</v>
      </c>
      <c r="J178" s="71">
        <v>0</v>
      </c>
      <c r="K178" s="72">
        <f t="shared" ref="K178" si="409">J178*$E178</f>
        <v>0</v>
      </c>
      <c r="L178" s="71">
        <v>0</v>
      </c>
      <c r="M178" s="72">
        <f t="shared" ref="M178" si="410">L178*$E178</f>
        <v>0</v>
      </c>
      <c r="N178" s="71">
        <v>0</v>
      </c>
      <c r="O178" s="72">
        <f t="shared" ref="O178" si="411">N178*$E178</f>
        <v>0</v>
      </c>
      <c r="P178" s="9">
        <f>D178*E178</f>
        <v>0</v>
      </c>
    </row>
    <row r="179" spans="1:16" s="18" customFormat="1" ht="14.25" hidden="1" x14ac:dyDescent="0.2">
      <c r="A179" s="57"/>
      <c r="B179" s="39" t="s">
        <v>33</v>
      </c>
      <c r="C179" s="22">
        <f>A177</f>
        <v>1100</v>
      </c>
      <c r="D179" s="38"/>
      <c r="E179" s="36"/>
      <c r="F179" s="66"/>
      <c r="G179" s="40">
        <f>SUM(G178)</f>
        <v>0</v>
      </c>
      <c r="H179" s="66"/>
      <c r="I179" s="40">
        <f>SUM(I178)</f>
        <v>0</v>
      </c>
      <c r="J179" s="66"/>
      <c r="K179" s="40">
        <f>SUM(K178)</f>
        <v>0</v>
      </c>
      <c r="L179" s="66"/>
      <c r="M179" s="40">
        <f>SUM(M178)</f>
        <v>0</v>
      </c>
      <c r="N179" s="66"/>
      <c r="O179" s="40">
        <f>SUM(O178)</f>
        <v>0</v>
      </c>
      <c r="P179" s="40">
        <f>SUM(P178)</f>
        <v>0</v>
      </c>
    </row>
    <row r="180" spans="1:16" s="18" customFormat="1" ht="14.25" hidden="1" x14ac:dyDescent="0.2">
      <c r="A180" s="42"/>
      <c r="B180" s="43"/>
      <c r="C180" s="11"/>
      <c r="D180" s="19"/>
      <c r="E180" s="10"/>
      <c r="F180" s="64"/>
      <c r="G180" s="44"/>
      <c r="H180" s="64"/>
      <c r="I180" s="44"/>
      <c r="J180" s="64"/>
      <c r="K180" s="44"/>
      <c r="L180" s="64"/>
      <c r="M180" s="44"/>
      <c r="N180" s="64"/>
      <c r="O180" s="44"/>
      <c r="P180" s="44"/>
    </row>
    <row r="181" spans="1:16" s="18" customFormat="1" ht="14.25" x14ac:dyDescent="0.2">
      <c r="A181" s="57"/>
      <c r="B181" s="39" t="s">
        <v>21</v>
      </c>
      <c r="C181" s="34"/>
      <c r="D181" s="38"/>
      <c r="E181" s="36"/>
      <c r="F181" s="66"/>
      <c r="G181" s="40" t="e">
        <f ca="1">SUMIF(B10:G180,"TOTAL DO ITEM",G10:G180)</f>
        <v>#REF!</v>
      </c>
      <c r="H181" s="66"/>
      <c r="I181" s="40" t="e">
        <f ca="1">SUMIF(B10:I180,"TOTAL DO ITEM",I10:I180)</f>
        <v>#REF!</v>
      </c>
      <c r="J181" s="66"/>
      <c r="K181" s="40" t="e">
        <f ca="1">SUMIF(B10:K180,"TOTAL DO ITEM",K10:K180)</f>
        <v>#REF!</v>
      </c>
      <c r="L181" s="66"/>
      <c r="M181" s="40" t="e">
        <f ca="1">SUMIF(B10:M180,"TOTAL DO ITEM",M10:M180)</f>
        <v>#REF!</v>
      </c>
      <c r="N181" s="66"/>
      <c r="O181" s="40" t="e">
        <f ca="1">SUMIF(B10:O180,"TOTAL DO ITEM",O10:O180)</f>
        <v>#REF!</v>
      </c>
      <c r="P181" s="40" t="e">
        <f ca="1">SUMIF(B10:P180,"TOTAL DO ITEM",P10:P180)</f>
        <v>#REF!</v>
      </c>
    </row>
    <row r="182" spans="1:16" s="18" customFormat="1" ht="14.25" x14ac:dyDescent="0.2">
      <c r="A182" s="57"/>
      <c r="B182" s="39" t="s">
        <v>22</v>
      </c>
      <c r="C182" s="45" t="s">
        <v>25</v>
      </c>
      <c r="D182" s="46">
        <v>0</v>
      </c>
      <c r="E182" s="36"/>
      <c r="F182" s="78"/>
      <c r="G182" s="41" t="e">
        <f ca="1">G181*D182</f>
        <v>#REF!</v>
      </c>
      <c r="H182" s="78"/>
      <c r="I182" s="41" t="e">
        <f ca="1">I181*D182</f>
        <v>#REF!</v>
      </c>
      <c r="J182" s="78"/>
      <c r="K182" s="41" t="e">
        <f ca="1">K181*D182</f>
        <v>#REF!</v>
      </c>
      <c r="L182" s="78"/>
      <c r="M182" s="41" t="e">
        <f ca="1">M181*D182</f>
        <v>#REF!</v>
      </c>
      <c r="N182" s="78"/>
      <c r="O182" s="41" t="e">
        <f ca="1">O181*D182</f>
        <v>#REF!</v>
      </c>
      <c r="P182" s="41" t="e">
        <f ca="1">P181*D182</f>
        <v>#REF!</v>
      </c>
    </row>
    <row r="183" spans="1:16" s="18" customFormat="1" ht="15" thickBot="1" x14ac:dyDescent="0.25">
      <c r="A183" s="58"/>
      <c r="B183" s="51" t="s">
        <v>23</v>
      </c>
      <c r="C183" s="52"/>
      <c r="D183" s="53"/>
      <c r="E183" s="54"/>
      <c r="F183" s="79"/>
      <c r="G183" s="55" t="e">
        <f ca="1">SUM(G181:G182)</f>
        <v>#REF!</v>
      </c>
      <c r="H183" s="79"/>
      <c r="I183" s="55" t="e">
        <f ca="1">SUM(I181:I182)</f>
        <v>#REF!</v>
      </c>
      <c r="J183" s="79"/>
      <c r="K183" s="55" t="e">
        <f ca="1">SUM(K181:K182)</f>
        <v>#REF!</v>
      </c>
      <c r="L183" s="79"/>
      <c r="M183" s="55" t="e">
        <f ca="1">SUM(M181:M182)</f>
        <v>#REF!</v>
      </c>
      <c r="N183" s="79"/>
      <c r="O183" s="55" t="e">
        <f ca="1">SUM(O181:O182)</f>
        <v>#REF!</v>
      </c>
      <c r="P183" s="55" t="e">
        <f ca="1">SUM(P181:P182)</f>
        <v>#REF!</v>
      </c>
    </row>
    <row r="184" spans="1:16" ht="14.2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</row>
    <row r="185" spans="1:16" ht="14.25" x14ac:dyDescent="0.2">
      <c r="C185" s="15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6"/>
    </row>
    <row r="186" spans="1:16" x14ac:dyDescent="0.2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 x14ac:dyDescent="0.2">
      <c r="P187" s="6"/>
    </row>
    <row r="188" spans="1:16" x14ac:dyDescent="0.2">
      <c r="P188" s="6"/>
    </row>
  </sheetData>
  <autoFilter ref="D1:D189">
    <filterColumn colId="0">
      <filters blank="1">
        <filter val="0,21"/>
        <filter val="0,26"/>
        <filter val="0,36"/>
        <filter val="0,68"/>
        <filter val="1,00"/>
        <filter val="1,80"/>
        <filter val="1.018,00"/>
        <filter val="1.137,28"/>
        <filter val="1.190,25"/>
        <filter val="1.354,50"/>
        <filter val="1.377,39"/>
        <filter val="1.580,99"/>
        <filter val="1.950,32"/>
        <filter val="10.819,91"/>
        <filter val="100,00"/>
        <filter val="110.991,09"/>
        <filter val="115,00"/>
        <filter val="12.449,23"/>
        <filter val="13,44"/>
        <filter val="135,45"/>
        <filter val="137,00"/>
        <filter val="14,40"/>
        <filter val="14.818,15"/>
        <filter val="15.561,54"/>
        <filter val="150,00"/>
        <filter val="16,00"/>
        <filter val="16.790,47"/>
        <filter val="19,00"/>
        <filter val="19.232,71"/>
        <filter val="2,00"/>
        <filter val="2,48"/>
        <filter val="2,88"/>
        <filter val="2.002,58"/>
        <filter val="2.499,14"/>
        <filter val="2.730,45"/>
        <filter val="2.880,00"/>
        <filter val="200,00"/>
        <filter val="210,00"/>
        <filter val="22,88"/>
        <filter val="230,10"/>
        <filter val="234,00"/>
        <filter val="24,00"/>
        <filter val="243,41"/>
        <filter val="25,51"/>
        <filter val="26,00"/>
        <filter val="263,61"/>
        <filter val="27.686,63"/>
        <filter val="278,24"/>
        <filter val="28,00"/>
        <filter val="282,10"/>
        <filter val="285,00"/>
        <filter val="29,77%"/>
        <filter val="3,00"/>
        <filter val="3.867,41"/>
        <filter val="3.933,34"/>
        <filter val="33,00"/>
        <filter val="355,39"/>
        <filter val="372,00"/>
        <filter val="39.006,40"/>
        <filter val="4,51"/>
        <filter val="4.051,00"/>
        <filter val="4.065,81"/>
        <filter val="4.341,24"/>
        <filter val="4.439,64"/>
        <filter val="4.480,00"/>
        <filter val="4.652,47"/>
        <filter val="42,00"/>
        <filter val="44,80"/>
        <filter val="444,00"/>
        <filter val="451,38"/>
        <filter val="465,25"/>
        <filter val="483,51"/>
        <filter val="5.280,00"/>
        <filter val="5.927,25"/>
        <filter val="52,00"/>
        <filter val="560,00"/>
        <filter val="6.971,78"/>
        <filter val="604,40"/>
        <filter val="614,52"/>
        <filter val="619,54"/>
        <filter val="653,77"/>
        <filter val="685,25"/>
        <filter val="688,70"/>
        <filter val="7.448,84"/>
        <filter val="702,00"/>
        <filter val="72,91"/>
        <filter val="746,97"/>
        <filter val="8.628,26"/>
        <filter val="83.304,46"/>
        <filter val="89,40"/>
        <filter val="9.163,50"/>
        <filter val="9.740,50"/>
        <filter val="907,20"/>
        <filter val="91,32"/>
        <filter val="926,50"/>
        <filter val="93,00"/>
        <filter val="93.998,10"/>
        <filter val="97,37"/>
        <filter val="98,96"/>
        <filter val="QUANT."/>
      </filters>
    </filterColumn>
  </autoFilter>
  <mergeCells count="13">
    <mergeCell ref="E8:E9"/>
    <mergeCell ref="C8:C9"/>
    <mergeCell ref="A3:P3"/>
    <mergeCell ref="A6:D6"/>
    <mergeCell ref="L8:M8"/>
    <mergeCell ref="D8:D9"/>
    <mergeCell ref="A8:A9"/>
    <mergeCell ref="B8:B9"/>
    <mergeCell ref="P8:P9"/>
    <mergeCell ref="N8:O8"/>
    <mergeCell ref="J8:K8"/>
    <mergeCell ref="H8:I8"/>
    <mergeCell ref="F8:G8"/>
  </mergeCells>
  <phoneticPr fontId="0" type="noConversion"/>
  <printOptions horizontalCentered="1"/>
  <pageMargins left="0.59055118110236227" right="0.39370078740157483" top="0.39370078740157483" bottom="0.78740157480314965" header="0" footer="0.39370078740157483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CRONOGRAMA</vt:lpstr>
      <vt:lpstr>ORÇAMENTO</vt:lpstr>
      <vt:lpstr>CRONOGRAMA!Area_de_impressao</vt:lpstr>
      <vt:lpstr>ORÇAMENTO!Area_de_impressao</vt:lpstr>
      <vt:lpstr>ORÇAMENTO!Titulos_de_impressao</vt:lpstr>
    </vt:vector>
  </TitlesOfParts>
  <Company>Organização não conhecida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A. COSTA</dc:creator>
  <cp:lastModifiedBy>adriel_5810 mackoviak</cp:lastModifiedBy>
  <cp:lastPrinted>2022-06-10T14:32:20Z</cp:lastPrinted>
  <dcterms:created xsi:type="dcterms:W3CDTF">1999-02-01T16:53:28Z</dcterms:created>
  <dcterms:modified xsi:type="dcterms:W3CDTF">2022-07-13T18:02:51Z</dcterms:modified>
</cp:coreProperties>
</file>