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U\Nelson\DGE 2021\PROCESSO 5314_22 SUBSTITUIÇÃO ILUMINAÇÃO PARA LED\PACOTE TÉCNICO\"/>
    </mc:Choice>
  </mc:AlternateContent>
  <bookViews>
    <workbookView xWindow="0" yWindow="0" windowWidth="2370" windowHeight="0"/>
  </bookViews>
  <sheets>
    <sheet name="Planilha subst.LED (2)" sheetId="2" r:id="rId1"/>
    <sheet name="CRONOGRAMA" sheetId="4" r:id="rId2"/>
    <sheet name="BDI" sheetId="5" r:id="rId3"/>
  </sheets>
  <definedNames>
    <definedName name="_xlnm.Print_Area" localSheetId="2">BDI!$A$1:$E$41</definedName>
    <definedName name="_xlnm.Print_Area" localSheetId="1">CRONOGRAMA!$A$1:$J$37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A4" i="4"/>
  <c r="A3" i="4"/>
  <c r="B30" i="5"/>
  <c r="H32" i="2" l="1"/>
  <c r="C12" i="4" s="1"/>
  <c r="D12" i="4" s="1"/>
  <c r="D13" i="4" s="1"/>
  <c r="F12" i="4" l="1"/>
  <c r="F13" i="4" s="1"/>
  <c r="H21" i="4"/>
  <c r="H22" i="4" s="1"/>
  <c r="H12" i="4"/>
  <c r="H13" i="4" s="1"/>
  <c r="D21" i="4"/>
  <c r="D22" i="4" s="1"/>
  <c r="D23" i="4" s="1"/>
  <c r="H33" i="2"/>
  <c r="H34" i="2" s="1"/>
  <c r="C13" i="4"/>
  <c r="D14" i="4" s="1"/>
  <c r="F21" i="4"/>
  <c r="F22" i="4" s="1"/>
  <c r="F23" i="4" l="1"/>
  <c r="F14" i="4"/>
  <c r="H23" i="4"/>
  <c r="AB13" i="4"/>
  <c r="H14" i="4"/>
  <c r="C14" i="4" s="1"/>
</calcChain>
</file>

<file path=xl/sharedStrings.xml><?xml version="1.0" encoding="utf-8"?>
<sst xmlns="http://schemas.openxmlformats.org/spreadsheetml/2006/main" count="163" uniqueCount="103">
  <si>
    <t>Item</t>
  </si>
  <si>
    <t>Descrição dos Serviços</t>
  </si>
  <si>
    <t>Unid.</t>
  </si>
  <si>
    <t>Quant.</t>
  </si>
  <si>
    <t>Preço Unitário R$</t>
  </si>
  <si>
    <t>Preço Total R$</t>
  </si>
  <si>
    <t>CABOS</t>
  </si>
  <si>
    <t>mts</t>
  </si>
  <si>
    <t>LUMINARIAS</t>
  </si>
  <si>
    <t>unid</t>
  </si>
  <si>
    <t>PROJETOR DE LED</t>
  </si>
  <si>
    <t>COTAÇÃO</t>
  </si>
  <si>
    <t>CONECTOR</t>
  </si>
  <si>
    <r>
      <rPr>
        <b/>
        <sz val="9"/>
        <rFont val="Arial"/>
        <family val="2"/>
      </rPr>
      <t>TOTAL</t>
    </r>
  </si>
  <si>
    <t>%</t>
  </si>
  <si>
    <r>
      <rPr>
        <b/>
        <sz val="9"/>
        <rFont val="Arial"/>
        <family val="2"/>
      </rPr>
      <t>TOTAL DOS SERVIÇOS C/ BDI</t>
    </r>
  </si>
  <si>
    <t>1.1</t>
  </si>
  <si>
    <t>2.1</t>
  </si>
  <si>
    <t>2.2</t>
  </si>
  <si>
    <t>2.3</t>
  </si>
  <si>
    <t>2.4</t>
  </si>
  <si>
    <t>2.5</t>
  </si>
  <si>
    <t>3.1</t>
  </si>
  <si>
    <t>4.1</t>
  </si>
  <si>
    <t>4.2</t>
  </si>
  <si>
    <t>SINAPI</t>
  </si>
  <si>
    <t>Projetor de LED Iluminação publica de 700 W a 900 W</t>
  </si>
  <si>
    <t>Ref.</t>
  </si>
  <si>
    <t>Cód.</t>
  </si>
  <si>
    <t xml:space="preserve">PREFEITURA DO MUNICÍPIO DE BERTIOGA  </t>
  </si>
  <si>
    <t>PLANILHA ORÇAMENTÁRIA</t>
  </si>
  <si>
    <t>LOCAL: MUNICÍPIO DE BERTIOGA</t>
  </si>
  <si>
    <t>Data:</t>
  </si>
  <si>
    <t>Prazo:</t>
  </si>
  <si>
    <t>B.D.I.:</t>
  </si>
  <si>
    <t>L.S.:</t>
  </si>
  <si>
    <t>SINAPI:</t>
  </si>
  <si>
    <t xml:space="preserve"> BDI </t>
  </si>
  <si>
    <t xml:space="preserve">CABO MULTIPOLAR DE COBRE, FLEXIVEL, CLASSE 4 OU 5, ISOLACAO EM HEPR, COBERTURA EM PVC-ST2, ANTICHAMA BWF-B, 0,6/1 KV, 3 CONDUTORES DE 2,5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</si>
  <si>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LUMINARIA DE LED PARA ILUMINACAO PUBLICA, DE 138 W ATE 180 W, INVOLUCRO EM ALUMINIO OU ACO INOX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</si>
  <si>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LUMINARIA DE LED PARA ILUMINACAO PUBLICA, DE 51 W ATE 67 W, INVOLUCRO EM ALUMINIO OU ACO INOX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</si>
  <si>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LUMINARIA DE LED PARA ILUMINACAO PUBLICA, DE 68 W ATE 97 W, INVOLUCRO EM ALUMINIO OU ACO INOX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</si>
  <si>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LUMINARIA DE LED PARA ILUMINACAO PUBLICA, DE 98 W ATE 137 W, INVOLUCRO EM ALUMINIO OU ACO INOX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</si>
  <si>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3.2</t>
  </si>
  <si>
    <t>GUINDAUTO HIDRÁULICO, CAPACIDADE MÁXIMA DE CARGA 6200 KG, MOMENTO MÁXIMO D CHP
E CARGA 11,7 TM, ALCANCE MÁXIMO HORIZONTAL 9,70 M, INCLUSIVE CAMINHÃO TOCO
PBT 16.000 KG, POTÊNCIA DE 189 CV - CHP DIURNO. AF_06/2014</t>
  </si>
  <si>
    <t>Hr</t>
  </si>
  <si>
    <t>AUXILIAR DE ELETRICISTA COM ENCARGOS COMPLEMENTARES</t>
  </si>
  <si>
    <t>ELETRICISTA COM ENCARGOS COMPLEMENTARES</t>
  </si>
  <si>
    <t>Terminal de pressão/compressão para cabo de 25 mm²</t>
  </si>
  <si>
    <t>39.10.240</t>
  </si>
  <si>
    <t>Terminal de pressão/compressão para cabo de 95 mm²</t>
  </si>
  <si>
    <t>39.10.120</t>
  </si>
  <si>
    <t>Nelson Simões</t>
  </si>
  <si>
    <t>Diretor do Departamento de Gestão de Energética - DGE</t>
  </si>
  <si>
    <t>______________________________________________</t>
  </si>
  <si>
    <t>OBRA: SUBSTITUIÇÃO DE ILUMINAÇÃO PÚBLICA PARA LED</t>
  </si>
  <si>
    <t>(%) :</t>
  </si>
  <si>
    <t>TOTAL GERAL C/ E.S. e B.D.I.:</t>
  </si>
  <si>
    <t>1.0</t>
  </si>
  <si>
    <t>R$</t>
  </si>
  <si>
    <t>PREÇO ETAPA C/ B.D.I. (R$)</t>
  </si>
  <si>
    <t>DESCRIÇÃO</t>
  </si>
  <si>
    <t>ÍTEM</t>
  </si>
  <si>
    <t>360 DIAS</t>
  </si>
  <si>
    <t>330 DIAS</t>
  </si>
  <si>
    <t>300 DIAS</t>
  </si>
  <si>
    <t>270 DIAS</t>
  </si>
  <si>
    <t>240 DIAS</t>
  </si>
  <si>
    <t>210 DIAS</t>
  </si>
  <si>
    <t>180 DIAS</t>
  </si>
  <si>
    <t>150 DIAS</t>
  </si>
  <si>
    <t>120 DIAS</t>
  </si>
  <si>
    <t>90 DIAS</t>
  </si>
  <si>
    <t>60 DIAS</t>
  </si>
  <si>
    <t>30 DIAS</t>
  </si>
  <si>
    <t>PERÍODO</t>
  </si>
  <si>
    <t>CRONOGRAMA FÍSICO/FINANCEIRO</t>
  </si>
  <si>
    <t>PREFEITURA DO MUNICIPIO DE BERTIOGA</t>
  </si>
  <si>
    <t>DIRETORIA DE GESTÃO ENERGÉTICA - DGE</t>
  </si>
  <si>
    <t>COMPOSIÇÃO DO BDI PARA ILUMINAÇÃO PÚBLICA</t>
  </si>
  <si>
    <t>OBJETO :</t>
  </si>
  <si>
    <t xml:space="preserve">LOCAL : </t>
  </si>
  <si>
    <t>item Componente</t>
  </si>
  <si>
    <t>Mínimo</t>
  </si>
  <si>
    <t>Máximo</t>
  </si>
  <si>
    <t>Adotado</t>
  </si>
  <si>
    <t>S - Seguro e Garantia</t>
  </si>
  <si>
    <t>R- Risco</t>
  </si>
  <si>
    <t>DF - Despesas Financeiras</t>
  </si>
  <si>
    <t>AC - Administração Central</t>
  </si>
  <si>
    <t>L - Lucro</t>
  </si>
  <si>
    <t>T - Tributos (PIS 0,65%)+ COFINS (3,00%)+ ISS (3,00%)</t>
  </si>
  <si>
    <t>Fonte de pesquisa: TCU TC 036.076/2011-2</t>
  </si>
  <si>
    <t xml:space="preserve">NOTA: O BDI é obtido através da aplicação dos indices adotados na fórmula acima. </t>
  </si>
  <si>
    <t>BDI =</t>
  </si>
  <si>
    <t>CABOS, LUMINÁRIAS, PROJETORES E ACESSÓRIOS</t>
  </si>
  <si>
    <t>SECRETARIA MUNICIPAL DE SERVIÇOS URBANOS - SU</t>
  </si>
  <si>
    <t>Secretaria Municipal de Serviços Urbanos</t>
  </si>
  <si>
    <t>MUNICIPIO DE BERTIOGA</t>
  </si>
  <si>
    <t>CDHU - 188</t>
  </si>
  <si>
    <t>Data: 16/03/2023</t>
  </si>
  <si>
    <t>RELE FOTOELETRICO INTERNO E EXTERNO BIVOLT 1000 W, DE CONECTOR, SEM BASE</t>
  </si>
  <si>
    <t>REMOÇÃO DE APARELHO DE ILUMINAÇÃO OU PROJETOR FIXO EM POSTE OU BRAÇO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</si>
</sst>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* #,##0_-;\-* #,##0_-;_-* &quot;-&quot;??_-;_-@_-"/>
    <numFmt numFmtId="165" formatCode="00\.00"/>
    <numFmt numFmtId="166" formatCode="[$-416]mmm\-yy;@"/>
    <numFmt numFmtId="167" formatCode="#,##0.00_ ;[Red]\-#,##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9"/>
      <name val="Arial Unicode MS"/>
      <family val="2"/>
    </font>
    <font>
      <b/>
      <sz val="10"/>
      <color theme="1"/>
      <name val="Arial"/>
      <family val="2"/>
    </font>
    <font>
      <sz val="10"/>
      <name val="Arial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0"/>
      <color rgb="FF000000"/>
      <name val="Verdana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2"/>
      <color rgb="FF000000"/>
      <name val="Arial"/>
      <family val="2"/>
    </font>
    <font>
      <b/>
      <i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0" fontId="19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205">
    <xf numFmtId="0" fontId="0" fillId="0" borderId="0" xfId="0"/>
    <xf numFmtId="0" fontId="5" fillId="0" borderId="0" xfId="2" applyFont="1" applyBorder="1" applyAlignment="1">
      <alignment vertical="top"/>
    </xf>
    <xf numFmtId="0" fontId="7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 wrapText="1"/>
    </xf>
    <xf numFmtId="43" fontId="7" fillId="0" borderId="2" xfId="3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/>
    </xf>
    <xf numFmtId="0" fontId="7" fillId="0" borderId="2" xfId="2" applyFont="1" applyBorder="1" applyAlignment="1">
      <alignment horizontal="right" vertical="center" wrapText="1"/>
    </xf>
    <xf numFmtId="43" fontId="6" fillId="0" borderId="2" xfId="3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3" xfId="2" applyFont="1" applyBorder="1" applyAlignment="1">
      <alignment horizontal="left" vertical="center"/>
    </xf>
    <xf numFmtId="0" fontId="7" fillId="0" borderId="3" xfId="2" applyFont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center"/>
    </xf>
    <xf numFmtId="0" fontId="2" fillId="0" borderId="0" xfId="2" applyBorder="1" applyAlignment="1">
      <alignment vertical="top"/>
    </xf>
    <xf numFmtId="0" fontId="2" fillId="0" borderId="0" xfId="2"/>
    <xf numFmtId="0" fontId="9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6" fillId="0" borderId="0" xfId="2" applyFont="1" applyBorder="1" applyAlignment="1">
      <alignment vertical="top"/>
    </xf>
    <xf numFmtId="0" fontId="6" fillId="0" borderId="0" xfId="2" applyFont="1"/>
    <xf numFmtId="0" fontId="10" fillId="0" borderId="0" xfId="0" applyFont="1"/>
    <xf numFmtId="164" fontId="8" fillId="3" borderId="2" xfId="1" applyNumberFormat="1" applyFont="1" applyFill="1" applyBorder="1" applyAlignment="1">
      <alignment horizontal="right" vertical="center"/>
    </xf>
    <xf numFmtId="1" fontId="8" fillId="3" borderId="2" xfId="2" applyNumberFormat="1" applyFont="1" applyFill="1" applyBorder="1" applyAlignment="1">
      <alignment horizontal="right" vertical="center"/>
    </xf>
    <xf numFmtId="1" fontId="7" fillId="3" borderId="2" xfId="2" applyNumberFormat="1" applyFont="1" applyFill="1" applyBorder="1" applyAlignment="1">
      <alignment horizontal="right" vertical="center"/>
    </xf>
    <xf numFmtId="2" fontId="7" fillId="0" borderId="2" xfId="2" applyNumberFormat="1" applyFont="1" applyBorder="1" applyAlignment="1">
      <alignment horizontal="right" vertical="center"/>
    </xf>
    <xf numFmtId="2" fontId="7" fillId="0" borderId="3" xfId="2" applyNumberFormat="1" applyFont="1" applyBorder="1" applyAlignment="1">
      <alignment horizontal="right" vertical="center"/>
    </xf>
    <xf numFmtId="2" fontId="2" fillId="0" borderId="0" xfId="2" applyNumberFormat="1" applyAlignment="1">
      <alignment horizontal="right"/>
    </xf>
    <xf numFmtId="2" fontId="0" fillId="0" borderId="0" xfId="0" applyNumberFormat="1" applyAlignment="1">
      <alignment horizontal="right"/>
    </xf>
    <xf numFmtId="43" fontId="7" fillId="0" borderId="4" xfId="3" applyFont="1" applyBorder="1" applyAlignment="1">
      <alignment horizontal="left" vertical="center"/>
    </xf>
    <xf numFmtId="14" fontId="6" fillId="0" borderId="0" xfId="2" applyNumberFormat="1" applyFont="1"/>
    <xf numFmtId="0" fontId="4" fillId="0" borderId="2" xfId="2" applyFont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right" vertical="center"/>
    </xf>
    <xf numFmtId="1" fontId="7" fillId="0" borderId="2" xfId="2" applyNumberFormat="1" applyFont="1" applyBorder="1" applyAlignment="1">
      <alignment horizontal="right" vertical="center"/>
    </xf>
    <xf numFmtId="0" fontId="12" fillId="0" borderId="0" xfId="2" applyFont="1"/>
    <xf numFmtId="43" fontId="6" fillId="3" borderId="3" xfId="3" applyFont="1" applyFill="1" applyBorder="1" applyAlignment="1">
      <alignment horizontal="left" vertical="center"/>
    </xf>
    <xf numFmtId="165" fontId="2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2" fillId="0" borderId="6" xfId="0" applyFont="1" applyBorder="1"/>
    <xf numFmtId="165" fontId="6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6" fontId="17" fillId="0" borderId="8" xfId="0" applyNumberFormat="1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10" fontId="17" fillId="0" borderId="8" xfId="0" applyNumberFormat="1" applyFont="1" applyBorder="1" applyAlignment="1">
      <alignment horizontal="left"/>
    </xf>
    <xf numFmtId="0" fontId="2" fillId="0" borderId="6" xfId="2" applyBorder="1" applyAlignment="1"/>
    <xf numFmtId="0" fontId="2" fillId="0" borderId="9" xfId="2" applyBorder="1" applyAlignment="1"/>
    <xf numFmtId="0" fontId="13" fillId="0" borderId="0" xfId="0" applyFont="1" applyBorder="1" applyAlignment="1">
      <alignment vertical="center"/>
    </xf>
    <xf numFmtId="0" fontId="2" fillId="0" borderId="0" xfId="2" applyBorder="1" applyAlignment="1">
      <alignment horizontal="center"/>
    </xf>
    <xf numFmtId="0" fontId="2" fillId="0" borderId="0" xfId="2" applyBorder="1" applyAlignment="1">
      <alignment horizontal="right"/>
    </xf>
    <xf numFmtId="17" fontId="16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8" fillId="0" borderId="0" xfId="0" applyFont="1" applyBorder="1"/>
    <xf numFmtId="0" fontId="14" fillId="0" borderId="0" xfId="0" applyFont="1" applyFill="1" applyBorder="1" applyAlignment="1">
      <alignment vertical="center"/>
    </xf>
    <xf numFmtId="0" fontId="15" fillId="0" borderId="0" xfId="0" applyFont="1" applyBorder="1"/>
    <xf numFmtId="14" fontId="2" fillId="0" borderId="0" xfId="2" applyNumberFormat="1" applyBorder="1" applyAlignment="1"/>
    <xf numFmtId="0" fontId="2" fillId="0" borderId="0" xfId="2" applyBorder="1" applyAlignment="1"/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2" fillId="0" borderId="11" xfId="2" applyBorder="1" applyAlignment="1"/>
    <xf numFmtId="17" fontId="8" fillId="0" borderId="11" xfId="0" applyNumberFormat="1" applyFont="1" applyBorder="1"/>
    <xf numFmtId="17" fontId="17" fillId="0" borderId="12" xfId="0" applyNumberFormat="1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/>
    <xf numFmtId="0" fontId="2" fillId="0" borderId="11" xfId="2" applyBorder="1" applyAlignment="1">
      <alignment vertical="top"/>
    </xf>
    <xf numFmtId="0" fontId="7" fillId="0" borderId="2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43" fontId="7" fillId="3" borderId="4" xfId="3" applyFont="1" applyFill="1" applyBorder="1" applyAlignment="1">
      <alignment vertical="center"/>
    </xf>
    <xf numFmtId="43" fontId="7" fillId="0" borderId="13" xfId="3" applyFont="1" applyBorder="1" applyAlignment="1">
      <alignment horizontal="left" vertical="center"/>
    </xf>
    <xf numFmtId="43" fontId="7" fillId="0" borderId="14" xfId="3" applyFont="1" applyBorder="1" applyAlignment="1">
      <alignment horizontal="left" vertical="center"/>
    </xf>
    <xf numFmtId="4" fontId="18" fillId="3" borderId="2" xfId="0" applyNumberFormat="1" applyFont="1" applyFill="1" applyBorder="1" applyAlignment="1"/>
    <xf numFmtId="10" fontId="7" fillId="0" borderId="2" xfId="6" applyNumberFormat="1" applyFont="1" applyBorder="1" applyAlignment="1">
      <alignment horizontal="right" vertical="center"/>
    </xf>
    <xf numFmtId="44" fontId="7" fillId="0" borderId="4" xfId="7" applyFont="1" applyBorder="1" applyAlignment="1">
      <alignment horizontal="right" vertical="center" wrapText="1"/>
    </xf>
    <xf numFmtId="44" fontId="7" fillId="3" borderId="4" xfId="7" applyFont="1" applyFill="1" applyBorder="1" applyAlignment="1">
      <alignment horizontal="center" vertical="center"/>
    </xf>
    <xf numFmtId="2" fontId="7" fillId="0" borderId="4" xfId="7" applyNumberFormat="1" applyFont="1" applyBorder="1" applyAlignment="1">
      <alignment horizontal="right" vertical="center" wrapText="1"/>
    </xf>
    <xf numFmtId="2" fontId="7" fillId="3" borderId="4" xfId="7" applyNumberFormat="1" applyFont="1" applyFill="1" applyBorder="1" applyAlignment="1">
      <alignment horizontal="center" vertical="center"/>
    </xf>
    <xf numFmtId="2" fontId="7" fillId="3" borderId="4" xfId="7" applyNumberFormat="1" applyFont="1" applyFill="1" applyBorder="1" applyAlignment="1">
      <alignment vertical="center"/>
    </xf>
    <xf numFmtId="14" fontId="17" fillId="0" borderId="8" xfId="0" applyNumberFormat="1" applyFont="1" applyBorder="1" applyAlignment="1">
      <alignment horizontal="left"/>
    </xf>
    <xf numFmtId="43" fontId="0" fillId="0" borderId="0" xfId="1" applyFont="1"/>
    <xf numFmtId="44" fontId="7" fillId="0" borderId="4" xfId="7" applyFont="1" applyFill="1" applyBorder="1" applyAlignment="1">
      <alignment horizontal="left" vertical="center"/>
    </xf>
    <xf numFmtId="44" fontId="7" fillId="0" borderId="4" xfId="7" applyFont="1" applyFill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right" vertical="center" wrapText="1"/>
    </xf>
    <xf numFmtId="0" fontId="7" fillId="0" borderId="0" xfId="2" applyFont="1" applyBorder="1" applyAlignment="1">
      <alignment horizontal="center" vertical="center"/>
    </xf>
    <xf numFmtId="2" fontId="7" fillId="0" borderId="0" xfId="2" applyNumberFormat="1" applyFont="1" applyBorder="1" applyAlignment="1">
      <alignment horizontal="right" vertical="center"/>
    </xf>
    <xf numFmtId="43" fontId="7" fillId="0" borderId="0" xfId="3" applyFont="1" applyBorder="1" applyAlignment="1">
      <alignment horizontal="left" vertical="center"/>
    </xf>
    <xf numFmtId="43" fontId="6" fillId="3" borderId="0" xfId="3" applyFont="1" applyFill="1" applyBorder="1" applyAlignment="1">
      <alignment horizontal="left" vertical="center"/>
    </xf>
    <xf numFmtId="39" fontId="22" fillId="0" borderId="0" xfId="8" applyNumberFormat="1" applyFont="1"/>
    <xf numFmtId="39" fontId="23" fillId="0" borderId="0" xfId="8" applyNumberFormat="1" applyFont="1" applyAlignment="1">
      <alignment horizontal="left"/>
    </xf>
    <xf numFmtId="39" fontId="24" fillId="0" borderId="0" xfId="8" applyNumberFormat="1" applyFont="1" applyAlignment="1">
      <alignment horizontal="left"/>
    </xf>
    <xf numFmtId="39" fontId="22" fillId="0" borderId="15" xfId="8" applyNumberFormat="1" applyFont="1" applyBorder="1"/>
    <xf numFmtId="10" fontId="22" fillId="0" borderId="16" xfId="9" applyNumberFormat="1" applyFont="1" applyBorder="1"/>
    <xf numFmtId="39" fontId="22" fillId="4" borderId="0" xfId="8" applyNumberFormat="1" applyFont="1" applyFill="1"/>
    <xf numFmtId="39" fontId="22" fillId="4" borderId="19" xfId="8" applyNumberFormat="1" applyFont="1" applyFill="1" applyBorder="1"/>
    <xf numFmtId="39" fontId="25" fillId="4" borderId="20" xfId="8" applyNumberFormat="1" applyFont="1" applyFill="1" applyBorder="1" applyAlignment="1">
      <alignment horizontal="right" vertical="top"/>
    </xf>
    <xf numFmtId="39" fontId="25" fillId="4" borderId="22" xfId="8" applyNumberFormat="1" applyFont="1" applyFill="1" applyBorder="1" applyAlignment="1">
      <alignment horizontal="right" vertical="top"/>
    </xf>
    <xf numFmtId="10" fontId="22" fillId="0" borderId="23" xfId="9" applyNumberFormat="1" applyFont="1" applyFill="1" applyBorder="1" applyAlignment="1">
      <alignment vertical="center"/>
    </xf>
    <xf numFmtId="39" fontId="22" fillId="0" borderId="24" xfId="8" applyNumberFormat="1" applyFont="1" applyFill="1" applyBorder="1" applyAlignment="1">
      <alignment vertical="center"/>
    </xf>
    <xf numFmtId="10" fontId="22" fillId="0" borderId="23" xfId="9" applyNumberFormat="1" applyFont="1" applyFill="1" applyBorder="1"/>
    <xf numFmtId="39" fontId="22" fillId="0" borderId="24" xfId="8" applyNumberFormat="1" applyFont="1" applyFill="1" applyBorder="1"/>
    <xf numFmtId="39" fontId="25" fillId="5" borderId="25" xfId="8" applyNumberFormat="1" applyFont="1" applyFill="1" applyBorder="1" applyAlignment="1">
      <alignment vertical="center" wrapText="1"/>
    </xf>
    <xf numFmtId="39" fontId="22" fillId="0" borderId="27" xfId="8" applyNumberFormat="1" applyFont="1" applyBorder="1" applyAlignment="1">
      <alignment horizontal="center"/>
    </xf>
    <xf numFmtId="39" fontId="22" fillId="0" borderId="28" xfId="8" applyNumberFormat="1" applyFont="1" applyBorder="1" applyAlignment="1">
      <alignment horizontal="center"/>
    </xf>
    <xf numFmtId="39" fontId="25" fillId="5" borderId="29" xfId="8" applyNumberFormat="1" applyFont="1" applyFill="1" applyBorder="1" applyAlignment="1">
      <alignment horizontal="center" vertical="top" wrapText="1"/>
    </xf>
    <xf numFmtId="39" fontId="25" fillId="5" borderId="30" xfId="8" applyNumberFormat="1" applyFont="1" applyFill="1" applyBorder="1" applyAlignment="1">
      <alignment horizontal="left" vertical="top" wrapText="1"/>
    </xf>
    <xf numFmtId="39" fontId="25" fillId="5" borderId="31" xfId="8" applyNumberFormat="1" applyFont="1" applyFill="1" applyBorder="1" applyAlignment="1">
      <alignment horizontal="left" vertical="top" wrapText="1"/>
    </xf>
    <xf numFmtId="39" fontId="25" fillId="0" borderId="0" xfId="8" applyNumberFormat="1" applyFont="1" applyFill="1" applyAlignment="1">
      <alignment horizontal="right" wrapText="1"/>
    </xf>
    <xf numFmtId="39" fontId="25" fillId="0" borderId="0" xfId="8" applyNumberFormat="1" applyFont="1" applyFill="1" applyAlignment="1">
      <alignment horizontal="left" wrapText="1"/>
    </xf>
    <xf numFmtId="39" fontId="25" fillId="0" borderId="11" xfId="8" applyNumberFormat="1" applyFont="1" applyFill="1" applyBorder="1" applyAlignment="1">
      <alignment wrapText="1"/>
    </xf>
    <xf numFmtId="39" fontId="22" fillId="0" borderId="0" xfId="8" applyNumberFormat="1" applyFont="1" applyBorder="1"/>
    <xf numFmtId="39" fontId="25" fillId="0" borderId="0" xfId="8" applyNumberFormat="1" applyFont="1" applyFill="1" applyBorder="1" applyAlignment="1">
      <alignment horizontal="left" wrapText="1"/>
    </xf>
    <xf numFmtId="39" fontId="25" fillId="0" borderId="0" xfId="8" applyNumberFormat="1" applyFont="1" applyFill="1" applyBorder="1" applyAlignment="1">
      <alignment horizontal="right" wrapText="1"/>
    </xf>
    <xf numFmtId="39" fontId="25" fillId="0" borderId="0" xfId="8" applyNumberFormat="1" applyFont="1" applyFill="1" applyBorder="1" applyAlignment="1">
      <alignment horizontal="right" vertical="center" wrapText="1"/>
    </xf>
    <xf numFmtId="39" fontId="22" fillId="0" borderId="0" xfId="8" applyNumberFormat="1" applyFont="1" applyBorder="1" applyAlignment="1">
      <alignment horizontal="center" wrapText="1"/>
    </xf>
    <xf numFmtId="39" fontId="22" fillId="0" borderId="0" xfId="8" applyNumberFormat="1" applyFont="1" applyBorder="1" applyAlignment="1">
      <alignment horizontal="left" wrapText="1"/>
    </xf>
    <xf numFmtId="39" fontId="26" fillId="0" borderId="0" xfId="8" applyNumberFormat="1" applyFont="1" applyBorder="1" applyAlignment="1">
      <alignment horizontal="center" vertical="center" wrapText="1"/>
    </xf>
    <xf numFmtId="39" fontId="27" fillId="0" borderId="0" xfId="8" applyNumberFormat="1" applyFont="1" applyBorder="1" applyAlignment="1">
      <alignment horizontal="center" vertical="center" wrapText="1"/>
    </xf>
    <xf numFmtId="39" fontId="22" fillId="0" borderId="0" xfId="8" applyNumberFormat="1" applyFont="1" applyFill="1" applyBorder="1"/>
    <xf numFmtId="39" fontId="28" fillId="0" borderId="0" xfId="8" applyNumberFormat="1" applyFont="1" applyFill="1" applyBorder="1" applyAlignment="1">
      <alignment horizontal="center" vertical="center" wrapText="1"/>
    </xf>
    <xf numFmtId="0" fontId="30" fillId="0" borderId="0" xfId="8" applyFont="1" applyFill="1" applyBorder="1" applyAlignment="1">
      <alignment vertical="center"/>
    </xf>
    <xf numFmtId="0" fontId="30" fillId="0" borderId="0" xfId="8" applyFont="1" applyFill="1" applyBorder="1" applyAlignment="1">
      <alignment horizontal="left" vertical="center" wrapText="1"/>
    </xf>
    <xf numFmtId="0" fontId="30" fillId="0" borderId="0" xfId="8" applyFont="1" applyFill="1" applyBorder="1" applyAlignment="1">
      <alignment horizontal="center" vertical="center" wrapText="1"/>
    </xf>
    <xf numFmtId="4" fontId="30" fillId="0" borderId="0" xfId="8" applyNumberFormat="1" applyFont="1" applyFill="1" applyBorder="1" applyAlignment="1">
      <alignment horizontal="right" vertical="center" wrapText="1"/>
    </xf>
    <xf numFmtId="4" fontId="30" fillId="0" borderId="0" xfId="8" applyNumberFormat="1" applyFont="1" applyFill="1" applyBorder="1" applyAlignment="1">
      <alignment vertical="center" wrapText="1"/>
    </xf>
    <xf numFmtId="0" fontId="32" fillId="0" borderId="0" xfId="8" applyFont="1" applyFill="1" applyBorder="1" applyAlignment="1">
      <alignment vertical="center" wrapText="1"/>
    </xf>
    <xf numFmtId="0" fontId="30" fillId="0" borderId="0" xfId="8" applyFont="1" applyFill="1" applyBorder="1" applyAlignment="1">
      <alignment vertical="center" wrapText="1"/>
    </xf>
    <xf numFmtId="0" fontId="30" fillId="0" borderId="0" xfId="8" applyFont="1" applyFill="1" applyBorder="1" applyAlignment="1">
      <alignment horizontal="right" vertical="center" wrapText="1"/>
    </xf>
    <xf numFmtId="0" fontId="30" fillId="0" borderId="0" xfId="8" applyFont="1" applyFill="1" applyBorder="1" applyAlignment="1">
      <alignment horizontal="right" vertical="center"/>
    </xf>
    <xf numFmtId="14" fontId="30" fillId="0" borderId="0" xfId="8" applyNumberFormat="1" applyFont="1" applyFill="1" applyBorder="1" applyAlignment="1">
      <alignment vertical="center"/>
    </xf>
    <xf numFmtId="167" fontId="30" fillId="0" borderId="0" xfId="8" applyNumberFormat="1" applyFont="1" applyFill="1" applyBorder="1" applyAlignment="1">
      <alignment vertical="center"/>
    </xf>
    <xf numFmtId="0" fontId="33" fillId="0" borderId="26" xfId="8" applyFont="1" applyFill="1" applyBorder="1" applyAlignment="1">
      <alignment horizontal="center" vertical="center"/>
    </xf>
    <xf numFmtId="167" fontId="33" fillId="0" borderId="26" xfId="8" applyNumberFormat="1" applyFont="1" applyFill="1" applyBorder="1" applyAlignment="1">
      <alignment horizontal="center" vertical="center"/>
    </xf>
    <xf numFmtId="10" fontId="30" fillId="0" borderId="26" xfId="9" applyNumberFormat="1" applyFont="1" applyFill="1" applyBorder="1" applyAlignment="1">
      <alignment horizontal="center" vertical="center"/>
    </xf>
    <xf numFmtId="10" fontId="30" fillId="0" borderId="0" xfId="9" applyNumberFormat="1" applyFont="1" applyFill="1" applyBorder="1" applyAlignment="1">
      <alignment horizontal="center" vertical="center"/>
    </xf>
    <xf numFmtId="10" fontId="30" fillId="6" borderId="0" xfId="9" applyNumberFormat="1" applyFont="1" applyFill="1" applyBorder="1" applyAlignment="1">
      <alignment horizontal="left" vertical="center"/>
    </xf>
    <xf numFmtId="10" fontId="30" fillId="0" borderId="0" xfId="9" applyNumberFormat="1" applyFont="1" applyFill="1" applyBorder="1" applyAlignment="1">
      <alignment horizontal="left" vertical="center"/>
    </xf>
    <xf numFmtId="4" fontId="30" fillId="0" borderId="0" xfId="8" applyNumberFormat="1" applyFont="1" applyFill="1" applyBorder="1" applyAlignment="1">
      <alignment vertical="center"/>
    </xf>
    <xf numFmtId="39" fontId="25" fillId="4" borderId="21" xfId="8" applyNumberFormat="1" applyFont="1" applyFill="1" applyBorder="1" applyAlignment="1">
      <alignment horizontal="right" vertical="center"/>
    </xf>
    <xf numFmtId="39" fontId="22" fillId="4" borderId="19" xfId="8" applyNumberFormat="1" applyFont="1" applyFill="1" applyBorder="1" applyAlignment="1">
      <alignment vertical="center"/>
    </xf>
    <xf numFmtId="39" fontId="25" fillId="4" borderId="20" xfId="8" applyNumberFormat="1" applyFont="1" applyFill="1" applyBorder="1" applyAlignment="1">
      <alignment horizontal="right" vertical="center"/>
    </xf>
    <xf numFmtId="10" fontId="22" fillId="0" borderId="17" xfId="9" applyNumberFormat="1" applyFont="1" applyBorder="1" applyAlignment="1">
      <alignment vertical="center"/>
    </xf>
    <xf numFmtId="39" fontId="22" fillId="0" borderId="15" xfId="8" applyNumberFormat="1" applyFont="1" applyBorder="1" applyAlignment="1">
      <alignment vertical="center"/>
    </xf>
    <xf numFmtId="10" fontId="22" fillId="0" borderId="16" xfId="9" applyNumberFormat="1" applyFont="1" applyBorder="1" applyAlignment="1">
      <alignment vertical="center"/>
    </xf>
    <xf numFmtId="39" fontId="22" fillId="0" borderId="24" xfId="8" applyNumberFormat="1" applyFont="1" applyFill="1" applyBorder="1" applyAlignment="1">
      <alignment horizontal="center" vertical="center"/>
    </xf>
    <xf numFmtId="10" fontId="22" fillId="0" borderId="23" xfId="9" applyNumberFormat="1" applyFont="1" applyFill="1" applyBorder="1" applyAlignment="1">
      <alignment horizontal="center" vertical="center"/>
    </xf>
    <xf numFmtId="39" fontId="25" fillId="4" borderId="21" xfId="8" applyNumberFormat="1" applyFont="1" applyFill="1" applyBorder="1" applyAlignment="1">
      <alignment horizontal="center" vertical="center"/>
    </xf>
    <xf numFmtId="39" fontId="22" fillId="4" borderId="19" xfId="8" applyNumberFormat="1" applyFont="1" applyFill="1" applyBorder="1" applyAlignment="1">
      <alignment horizontal="center" vertical="center"/>
    </xf>
    <xf numFmtId="39" fontId="25" fillId="4" borderId="20" xfId="8" applyNumberFormat="1" applyFont="1" applyFill="1" applyBorder="1" applyAlignment="1">
      <alignment horizontal="center" vertical="center"/>
    </xf>
    <xf numFmtId="10" fontId="22" fillId="0" borderId="17" xfId="9" applyNumberFormat="1" applyFont="1" applyBorder="1" applyAlignment="1">
      <alignment horizontal="center" vertical="center"/>
    </xf>
    <xf numFmtId="39" fontId="22" fillId="0" borderId="15" xfId="8" applyNumberFormat="1" applyFont="1" applyBorder="1" applyAlignment="1">
      <alignment horizontal="center" vertical="center"/>
    </xf>
    <xf numFmtId="10" fontId="22" fillId="0" borderId="16" xfId="9" applyNumberFormat="1" applyFont="1" applyBorder="1" applyAlignment="1">
      <alignment horizontal="center" vertical="center"/>
    </xf>
    <xf numFmtId="39" fontId="22" fillId="0" borderId="28" xfId="8" applyNumberFormat="1" applyFont="1" applyBorder="1" applyAlignment="1">
      <alignment horizontal="center" vertical="center"/>
    </xf>
    <xf numFmtId="39" fontId="22" fillId="0" borderId="27" xfId="8" applyNumberFormat="1" applyFont="1" applyBorder="1" applyAlignment="1">
      <alignment horizontal="center" vertical="center"/>
    </xf>
    <xf numFmtId="39" fontId="22" fillId="0" borderId="0" xfId="8" applyNumberFormat="1" applyFont="1" applyAlignment="1">
      <alignment vertical="center"/>
    </xf>
    <xf numFmtId="39" fontId="25" fillId="0" borderId="0" xfId="8" applyNumberFormat="1" applyFont="1" applyFill="1" applyBorder="1" applyAlignment="1">
      <alignment wrapText="1"/>
    </xf>
    <xf numFmtId="39" fontId="22" fillId="0" borderId="0" xfId="8" applyNumberFormat="1" applyFont="1" applyFill="1"/>
    <xf numFmtId="39" fontId="25" fillId="0" borderId="0" xfId="8" applyNumberFormat="1" applyFont="1" applyBorder="1" applyAlignment="1">
      <alignment horizontal="right"/>
    </xf>
    <xf numFmtId="10" fontId="22" fillId="0" borderId="0" xfId="9" applyNumberFormat="1" applyFont="1" applyBorder="1"/>
    <xf numFmtId="10" fontId="22" fillId="0" borderId="0" xfId="9" applyNumberFormat="1" applyFont="1" applyBorder="1" applyAlignment="1">
      <alignment horizontal="center" vertical="center"/>
    </xf>
    <xf numFmtId="39" fontId="22" fillId="0" borderId="0" xfId="8" applyNumberFormat="1" applyFont="1" applyBorder="1" applyAlignment="1">
      <alignment horizontal="center" vertical="center"/>
    </xf>
    <xf numFmtId="39" fontId="22" fillId="5" borderId="26" xfId="8" applyNumberFormat="1" applyFont="1" applyFill="1" applyBorder="1" applyAlignment="1">
      <alignment horizontal="left" vertical="center" wrapText="1"/>
    </xf>
    <xf numFmtId="39" fontId="25" fillId="5" borderId="24" xfId="8" applyNumberFormat="1" applyFont="1" applyFill="1" applyBorder="1" applyAlignment="1">
      <alignment horizontal="left" vertical="center" wrapText="1"/>
    </xf>
    <xf numFmtId="10" fontId="22" fillId="0" borderId="18" xfId="9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2" fillId="0" borderId="0" xfId="2" applyAlignment="1">
      <alignment horizontal="center"/>
    </xf>
    <xf numFmtId="39" fontId="25" fillId="0" borderId="21" xfId="8" applyNumberFormat="1" applyFont="1" applyBorder="1" applyAlignment="1">
      <alignment horizontal="center"/>
    </xf>
    <xf numFmtId="39" fontId="25" fillId="0" borderId="19" xfId="8" applyNumberFormat="1" applyFont="1" applyBorder="1" applyAlignment="1">
      <alignment horizontal="center"/>
    </xf>
    <xf numFmtId="39" fontId="25" fillId="0" borderId="17" xfId="8" applyNumberFormat="1" applyFont="1" applyBorder="1" applyAlignment="1">
      <alignment horizontal="center"/>
    </xf>
    <xf numFmtId="39" fontId="25" fillId="0" borderId="15" xfId="8" applyNumberFormat="1" applyFont="1" applyBorder="1" applyAlignment="1">
      <alignment horizontal="center"/>
    </xf>
    <xf numFmtId="39" fontId="25" fillId="0" borderId="17" xfId="8" applyNumberFormat="1" applyFont="1" applyBorder="1" applyAlignment="1">
      <alignment horizontal="right"/>
    </xf>
    <xf numFmtId="39" fontId="25" fillId="0" borderId="16" xfId="8" applyNumberFormat="1" applyFont="1" applyBorder="1" applyAlignment="1">
      <alignment horizontal="right"/>
    </xf>
    <xf numFmtId="39" fontId="25" fillId="0" borderId="11" xfId="8" applyNumberFormat="1" applyFont="1" applyFill="1" applyBorder="1" applyAlignment="1">
      <alignment horizontal="center" wrapText="1"/>
    </xf>
    <xf numFmtId="39" fontId="25" fillId="4" borderId="21" xfId="8" applyNumberFormat="1" applyFont="1" applyFill="1" applyBorder="1" applyAlignment="1">
      <alignment horizontal="right" vertical="top"/>
    </xf>
    <xf numFmtId="39" fontId="25" fillId="4" borderId="20" xfId="8" applyNumberFormat="1" applyFont="1" applyFill="1" applyBorder="1" applyAlignment="1">
      <alignment horizontal="right" vertical="top"/>
    </xf>
    <xf numFmtId="39" fontId="25" fillId="0" borderId="21" xfId="8" applyNumberFormat="1" applyFont="1" applyBorder="1" applyAlignment="1">
      <alignment horizontal="center" vertical="center"/>
    </xf>
    <xf numFmtId="39" fontId="25" fillId="0" borderId="19" xfId="8" applyNumberFormat="1" applyFont="1" applyBorder="1" applyAlignment="1">
      <alignment horizontal="center" vertical="center"/>
    </xf>
    <xf numFmtId="39" fontId="25" fillId="0" borderId="17" xfId="8" applyNumberFormat="1" applyFont="1" applyBorder="1" applyAlignment="1">
      <alignment horizontal="center" vertical="center"/>
    </xf>
    <xf numFmtId="39" fontId="25" fillId="0" borderId="15" xfId="8" applyNumberFormat="1" applyFont="1" applyBorder="1" applyAlignment="1">
      <alignment horizontal="center" vertical="center"/>
    </xf>
    <xf numFmtId="39" fontId="25" fillId="0" borderId="0" xfId="8" applyNumberFormat="1" applyFont="1" applyFill="1" applyBorder="1" applyAlignment="1">
      <alignment horizontal="left" wrapText="1"/>
    </xf>
    <xf numFmtId="39" fontId="29" fillId="0" borderId="0" xfId="8" applyNumberFormat="1" applyFont="1" applyFill="1" applyBorder="1" applyAlignment="1">
      <alignment horizontal="right" wrapText="1"/>
    </xf>
    <xf numFmtId="39" fontId="28" fillId="0" borderId="0" xfId="8" applyNumberFormat="1" applyFont="1" applyFill="1" applyBorder="1" applyAlignment="1">
      <alignment horizontal="center" vertical="center" wrapText="1"/>
    </xf>
    <xf numFmtId="39" fontId="34" fillId="0" borderId="0" xfId="8" applyNumberFormat="1" applyFont="1" applyBorder="1" applyAlignment="1">
      <alignment horizontal="left" vertical="center" wrapText="1"/>
    </xf>
    <xf numFmtId="39" fontId="35" fillId="0" borderId="0" xfId="8" applyNumberFormat="1" applyFont="1" applyBorder="1" applyAlignment="1">
      <alignment horizontal="left" vertical="center" wrapText="1"/>
    </xf>
    <xf numFmtId="39" fontId="25" fillId="0" borderId="0" xfId="8" applyNumberFormat="1" applyFont="1" applyFill="1" applyBorder="1" applyAlignment="1">
      <alignment horizontal="left" vertical="center" wrapText="1"/>
    </xf>
    <xf numFmtId="0" fontId="33" fillId="0" borderId="0" xfId="8" applyFont="1" applyFill="1" applyBorder="1" applyAlignment="1">
      <alignment horizontal="left" vertical="center"/>
    </xf>
    <xf numFmtId="0" fontId="2" fillId="0" borderId="0" xfId="2" applyFont="1" applyAlignment="1">
      <alignment horizontal="center"/>
    </xf>
    <xf numFmtId="0" fontId="30" fillId="0" borderId="25" xfId="8" applyFont="1" applyFill="1" applyBorder="1" applyAlignment="1">
      <alignment horizontal="left" vertical="center"/>
    </xf>
    <xf numFmtId="0" fontId="30" fillId="0" borderId="32" xfId="8" applyFont="1" applyFill="1" applyBorder="1" applyAlignment="1">
      <alignment horizontal="left" vertical="center"/>
    </xf>
    <xf numFmtId="0" fontId="31" fillId="0" borderId="0" xfId="8" applyFont="1" applyFill="1" applyBorder="1" applyAlignment="1">
      <alignment horizontal="center" vertical="center" wrapText="1"/>
    </xf>
    <xf numFmtId="0" fontId="30" fillId="0" borderId="0" xfId="8" applyFont="1" applyFill="1" applyBorder="1" applyAlignment="1">
      <alignment horizontal="center" vertical="center" wrapText="1"/>
    </xf>
    <xf numFmtId="0" fontId="30" fillId="0" borderId="0" xfId="8" applyFont="1" applyFill="1" applyBorder="1" applyAlignment="1">
      <alignment horizontal="left" vertical="center" wrapText="1"/>
    </xf>
    <xf numFmtId="0" fontId="33" fillId="0" borderId="25" xfId="8" applyFont="1" applyFill="1" applyBorder="1" applyAlignment="1">
      <alignment horizontal="center" vertical="center"/>
    </xf>
    <xf numFmtId="0" fontId="33" fillId="0" borderId="32" xfId="8" applyFont="1" applyFill="1" applyBorder="1" applyAlignment="1">
      <alignment horizontal="center" vertical="center"/>
    </xf>
  </cellXfs>
  <cellStyles count="10">
    <cellStyle name="Moeda" xfId="7" builtinId="4"/>
    <cellStyle name="Normal" xfId="0" builtinId="0"/>
    <cellStyle name="Normal 2" xfId="4"/>
    <cellStyle name="Normal 3" xfId="2"/>
    <cellStyle name="Normal 4" xfId="5"/>
    <cellStyle name="Normal 4 2" xfId="8"/>
    <cellStyle name="Porcentagem" xfId="6" builtinId="5"/>
    <cellStyle name="Porcentagem 2" xfId="9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1</xdr:row>
      <xdr:rowOff>66675</xdr:rowOff>
    </xdr:from>
    <xdr:ext cx="819150" cy="933118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819150" cy="9331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22</xdr:row>
      <xdr:rowOff>38100</xdr:rowOff>
    </xdr:from>
    <xdr:ext cx="2695574" cy="457200"/>
    <xdr:sp macro="" textlink="">
      <xdr:nvSpPr>
        <xdr:cNvPr id="2" name="CaixaDeTexto 1"/>
        <xdr:cNvSpPr txBox="1"/>
      </xdr:nvSpPr>
      <xdr:spPr>
        <a:xfrm>
          <a:off x="19050" y="4086225"/>
          <a:ext cx="2695574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1100"/>
            <a:t>BDI = </a:t>
          </a:r>
          <a:r>
            <a:rPr lang="pt-BR" sz="1100" baseline="0"/>
            <a:t>    </a:t>
          </a:r>
          <a:r>
            <a:rPr lang="pt-BR" sz="1100" u="sng"/>
            <a:t>(1 + AC</a:t>
          </a:r>
          <a:r>
            <a:rPr lang="pt-BR" sz="1100" u="sng" baseline="0"/>
            <a:t> + S + R) * (1+ DF) * (1+ L)</a:t>
          </a:r>
          <a:r>
            <a:rPr lang="pt-BR" sz="1100" u="none" baseline="0"/>
            <a:t> - 1</a:t>
          </a:r>
          <a:endParaRPr lang="pt-BR" sz="1100" u="sng" baseline="0"/>
        </a:p>
        <a:p>
          <a:r>
            <a:rPr lang="pt-BR" sz="1100" u="none" baseline="0"/>
            <a:t>                                      (1-T)</a:t>
          </a:r>
        </a:p>
        <a:p>
          <a:endParaRPr lang="pt-BR" sz="1100" u="none" baseline="0"/>
        </a:p>
        <a:p>
          <a:endParaRPr lang="pt-BR" sz="1100" u="none" baseline="0"/>
        </a:p>
        <a:p>
          <a:endParaRPr lang="pt-BR" sz="1100" u="none" baseline="0"/>
        </a:p>
        <a:p>
          <a:endParaRPr lang="pt-BR" sz="1100" u="none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="130" zoomScaleNormal="110" zoomScaleSheetLayoutView="130" workbookViewId="0">
      <selection activeCell="D52" sqref="D52"/>
    </sheetView>
  </sheetViews>
  <sheetFormatPr defaultRowHeight="15" x14ac:dyDescent="0.25"/>
  <cols>
    <col min="1" max="1" width="5" customWidth="1"/>
    <col min="2" max="2" width="8.140625" bestFit="1" customWidth="1"/>
    <col min="3" max="3" width="9.42578125" style="22" customWidth="1"/>
    <col min="4" max="4" width="66.5703125" customWidth="1"/>
    <col min="5" max="5" width="6.28515625" customWidth="1"/>
    <col min="6" max="6" width="7.42578125" style="29" customWidth="1"/>
    <col min="7" max="7" width="11.28515625" bestFit="1" customWidth="1"/>
    <col min="8" max="8" width="14.5703125" customWidth="1"/>
    <col min="9" max="9" width="14.7109375" bestFit="1" customWidth="1"/>
    <col min="11" max="13" width="9.5703125" hidden="1" customWidth="1"/>
  </cols>
  <sheetData>
    <row r="1" spans="1:8" x14ac:dyDescent="0.25">
      <c r="A1" s="39"/>
      <c r="B1" s="40"/>
      <c r="C1" s="41"/>
      <c r="D1" s="42"/>
      <c r="E1" s="48"/>
      <c r="F1" s="48"/>
      <c r="G1" s="48"/>
      <c r="H1" s="49"/>
    </row>
    <row r="2" spans="1:8" ht="15.75" x14ac:dyDescent="0.25">
      <c r="A2" s="43"/>
      <c r="B2" s="66"/>
      <c r="C2" s="65"/>
      <c r="D2" s="50" t="s">
        <v>29</v>
      </c>
      <c r="E2" s="51"/>
      <c r="F2" s="52"/>
      <c r="G2" s="53" t="s">
        <v>32</v>
      </c>
      <c r="H2" s="85"/>
    </row>
    <row r="3" spans="1:8" x14ac:dyDescent="0.25">
      <c r="A3" s="44"/>
      <c r="B3" s="67"/>
      <c r="C3" s="65"/>
      <c r="D3" s="54"/>
      <c r="E3" s="51"/>
      <c r="F3" s="52"/>
      <c r="G3" s="55" t="s">
        <v>33</v>
      </c>
      <c r="H3" s="46"/>
    </row>
    <row r="4" spans="1:8" ht="20.25" x14ac:dyDescent="0.25">
      <c r="A4" s="43"/>
      <c r="B4" s="66"/>
      <c r="C4" s="65"/>
      <c r="D4" s="56" t="s">
        <v>30</v>
      </c>
      <c r="E4" s="51"/>
      <c r="F4" s="52"/>
      <c r="G4" s="55"/>
      <c r="H4" s="45"/>
    </row>
    <row r="5" spans="1:8" x14ac:dyDescent="0.25">
      <c r="A5" s="43"/>
      <c r="B5" s="66"/>
      <c r="C5" s="65"/>
      <c r="D5" s="57"/>
      <c r="E5" s="58"/>
      <c r="F5" s="59"/>
      <c r="G5" s="55" t="s">
        <v>36</v>
      </c>
      <c r="H5" s="45"/>
    </row>
    <row r="6" spans="1:8" x14ac:dyDescent="0.25">
      <c r="A6" s="43"/>
      <c r="B6" s="66"/>
      <c r="C6" s="65"/>
      <c r="D6" s="60" t="s">
        <v>55</v>
      </c>
      <c r="E6" s="59"/>
      <c r="F6" s="59"/>
      <c r="G6" s="55" t="s">
        <v>34</v>
      </c>
      <c r="H6" s="47"/>
    </row>
    <row r="7" spans="1:8" ht="15.75" thickBot="1" x14ac:dyDescent="0.3">
      <c r="A7" s="68"/>
      <c r="B7" s="69"/>
      <c r="C7" s="70"/>
      <c r="D7" s="61" t="s">
        <v>31</v>
      </c>
      <c r="E7" s="62"/>
      <c r="F7" s="62"/>
      <c r="G7" s="63" t="s">
        <v>35</v>
      </c>
      <c r="H7" s="64"/>
    </row>
    <row r="8" spans="1:8" ht="7.5" customHeight="1" thickBot="1" x14ac:dyDescent="0.3">
      <c r="A8" s="71"/>
      <c r="B8" s="71"/>
      <c r="C8" s="71"/>
      <c r="D8" s="1"/>
      <c r="E8" s="175"/>
      <c r="F8" s="175"/>
      <c r="G8" s="175"/>
      <c r="H8" s="175"/>
    </row>
    <row r="9" spans="1:8" ht="24.75" thickBot="1" x14ac:dyDescent="0.3">
      <c r="A9" s="33" t="s">
        <v>0</v>
      </c>
      <c r="B9" s="33" t="s">
        <v>27</v>
      </c>
      <c r="C9" s="33" t="s">
        <v>28</v>
      </c>
      <c r="D9" s="34" t="s">
        <v>1</v>
      </c>
      <c r="E9" s="33" t="s">
        <v>2</v>
      </c>
      <c r="F9" s="35" t="s">
        <v>3</v>
      </c>
      <c r="G9" s="34" t="s">
        <v>4</v>
      </c>
      <c r="H9" s="34" t="s">
        <v>5</v>
      </c>
    </row>
    <row r="10" spans="1:8" x14ac:dyDescent="0.25">
      <c r="A10" s="6">
        <v>1</v>
      </c>
      <c r="B10" s="6"/>
      <c r="C10" s="6"/>
      <c r="D10" s="3" t="s">
        <v>6</v>
      </c>
      <c r="E10" s="2"/>
      <c r="F10" s="23"/>
      <c r="G10" s="75"/>
      <c r="H10" s="77"/>
    </row>
    <row r="11" spans="1:8" ht="36" x14ac:dyDescent="0.25">
      <c r="A11" s="2" t="s">
        <v>16</v>
      </c>
      <c r="B11" s="2" t="s">
        <v>25</v>
      </c>
      <c r="C11" s="72">
        <v>39258</v>
      </c>
      <c r="D11" s="5" t="s">
        <v>38</v>
      </c>
      <c r="E11" s="2" t="s">
        <v>7</v>
      </c>
      <c r="F11" s="25">
        <v>12000</v>
      </c>
      <c r="G11" s="82"/>
      <c r="H11" s="4"/>
    </row>
    <row r="12" spans="1:8" x14ac:dyDescent="0.25">
      <c r="A12" s="2"/>
      <c r="B12" s="2"/>
      <c r="C12" s="73"/>
      <c r="D12" s="5"/>
      <c r="E12" s="2"/>
      <c r="F12" s="24"/>
      <c r="G12" s="83"/>
      <c r="H12" s="4"/>
    </row>
    <row r="13" spans="1:8" x14ac:dyDescent="0.25">
      <c r="A13" s="6">
        <v>2</v>
      </c>
      <c r="B13" s="6"/>
      <c r="C13" s="74"/>
      <c r="D13" s="3" t="s">
        <v>8</v>
      </c>
      <c r="E13" s="2"/>
      <c r="F13" s="23"/>
      <c r="G13" s="84"/>
      <c r="H13" s="4"/>
    </row>
    <row r="14" spans="1:8" ht="24" x14ac:dyDescent="0.25">
      <c r="A14" s="2" t="s">
        <v>17</v>
      </c>
      <c r="B14" s="2" t="s">
        <v>25</v>
      </c>
      <c r="C14" s="74">
        <v>101655</v>
      </c>
      <c r="D14" s="5" t="s">
        <v>40</v>
      </c>
      <c r="E14" s="2" t="s">
        <v>9</v>
      </c>
      <c r="F14" s="25">
        <v>2000</v>
      </c>
      <c r="G14" s="82"/>
      <c r="H14" s="4"/>
    </row>
    <row r="15" spans="1:8" ht="24" x14ac:dyDescent="0.25">
      <c r="A15" s="2" t="s">
        <v>18</v>
      </c>
      <c r="B15" s="2" t="s">
        <v>25</v>
      </c>
      <c r="C15" s="74">
        <v>101656</v>
      </c>
      <c r="D15" s="5" t="s">
        <v>41</v>
      </c>
      <c r="E15" s="2" t="s">
        <v>9</v>
      </c>
      <c r="F15" s="25">
        <v>1200</v>
      </c>
      <c r="G15" s="82"/>
      <c r="H15" s="4"/>
    </row>
    <row r="16" spans="1:8" ht="24" x14ac:dyDescent="0.25">
      <c r="A16" s="2" t="s">
        <v>19</v>
      </c>
      <c r="B16" s="2" t="s">
        <v>25</v>
      </c>
      <c r="C16" s="74">
        <v>101657</v>
      </c>
      <c r="D16" s="5" t="s">
        <v>42</v>
      </c>
      <c r="E16" s="2" t="s">
        <v>9</v>
      </c>
      <c r="F16" s="25">
        <v>1100</v>
      </c>
      <c r="G16" s="82"/>
      <c r="H16" s="4"/>
    </row>
    <row r="17" spans="1:13" ht="24" x14ac:dyDescent="0.25">
      <c r="A17" s="2" t="s">
        <v>20</v>
      </c>
      <c r="B17" s="2" t="s">
        <v>25</v>
      </c>
      <c r="C17" s="74">
        <v>101658</v>
      </c>
      <c r="D17" s="5" t="s">
        <v>39</v>
      </c>
      <c r="E17" s="2" t="s">
        <v>9</v>
      </c>
      <c r="F17" s="25">
        <v>200</v>
      </c>
      <c r="G17" s="82"/>
      <c r="H17" s="4"/>
    </row>
    <row r="18" spans="1:13" ht="24" x14ac:dyDescent="0.25">
      <c r="A18" s="2"/>
      <c r="B18" s="172" t="s">
        <v>99</v>
      </c>
      <c r="C18" s="173">
        <v>417040</v>
      </c>
      <c r="D18" s="5" t="s">
        <v>102</v>
      </c>
      <c r="E18" s="2" t="s">
        <v>9</v>
      </c>
      <c r="F18" s="25">
        <v>4500</v>
      </c>
      <c r="G18" s="82"/>
      <c r="H18" s="4"/>
    </row>
    <row r="19" spans="1:13" ht="24" x14ac:dyDescent="0.25">
      <c r="A19" s="2" t="s">
        <v>21</v>
      </c>
      <c r="B19" s="172" t="s">
        <v>25</v>
      </c>
      <c r="C19" s="74">
        <v>101632</v>
      </c>
      <c r="D19" s="5" t="s">
        <v>101</v>
      </c>
      <c r="E19" s="2" t="s">
        <v>9</v>
      </c>
      <c r="F19" s="25">
        <v>4500</v>
      </c>
      <c r="G19" s="82"/>
      <c r="H19" s="4"/>
    </row>
    <row r="20" spans="1:13" x14ac:dyDescent="0.25">
      <c r="A20" s="2"/>
      <c r="B20" s="2"/>
      <c r="C20" s="74"/>
      <c r="D20" s="5"/>
      <c r="E20" s="2"/>
      <c r="F20" s="25"/>
      <c r="G20" s="80"/>
      <c r="H20" s="4"/>
    </row>
    <row r="21" spans="1:13" x14ac:dyDescent="0.25">
      <c r="A21" s="6">
        <v>3</v>
      </c>
      <c r="B21" s="6"/>
      <c r="C21" s="2"/>
      <c r="D21" s="3" t="s">
        <v>10</v>
      </c>
      <c r="E21" s="2"/>
      <c r="F21" s="25"/>
      <c r="G21" s="81"/>
      <c r="H21" s="4"/>
    </row>
    <row r="22" spans="1:13" x14ac:dyDescent="0.25">
      <c r="A22" s="2" t="s">
        <v>22</v>
      </c>
      <c r="B22" s="2"/>
      <c r="C22" s="72" t="s">
        <v>11</v>
      </c>
      <c r="D22" s="5" t="s">
        <v>26</v>
      </c>
      <c r="E22" s="2" t="s">
        <v>9</v>
      </c>
      <c r="F22" s="25">
        <v>150</v>
      </c>
      <c r="G22" s="87"/>
      <c r="H22" s="4"/>
      <c r="K22" s="86">
        <v>4190</v>
      </c>
      <c r="L22" s="86">
        <v>8977</v>
      </c>
      <c r="M22" s="86">
        <v>3826.88</v>
      </c>
    </row>
    <row r="23" spans="1:13" x14ac:dyDescent="0.25">
      <c r="A23" s="2" t="s">
        <v>43</v>
      </c>
      <c r="B23" s="2" t="s">
        <v>25</v>
      </c>
      <c r="C23" s="72">
        <v>88264</v>
      </c>
      <c r="D23" s="5" t="s">
        <v>47</v>
      </c>
      <c r="E23" s="2" t="s">
        <v>45</v>
      </c>
      <c r="F23" s="25">
        <v>240</v>
      </c>
      <c r="G23" s="87"/>
      <c r="H23" s="4"/>
      <c r="K23" s="86"/>
      <c r="L23" s="86"/>
      <c r="M23" s="86"/>
    </row>
    <row r="24" spans="1:13" x14ac:dyDescent="0.25">
      <c r="A24" s="2"/>
      <c r="B24" s="2" t="s">
        <v>25</v>
      </c>
      <c r="C24" s="72">
        <v>88247</v>
      </c>
      <c r="D24" s="5" t="s">
        <v>46</v>
      </c>
      <c r="E24" s="2" t="s">
        <v>45</v>
      </c>
      <c r="F24" s="25">
        <v>240</v>
      </c>
      <c r="G24" s="87"/>
      <c r="H24" s="4"/>
      <c r="K24" s="86"/>
      <c r="L24" s="86"/>
      <c r="M24" s="86"/>
    </row>
    <row r="25" spans="1:13" ht="60" x14ac:dyDescent="0.25">
      <c r="A25" s="2"/>
      <c r="B25" s="2" t="s">
        <v>25</v>
      </c>
      <c r="C25" s="72">
        <v>5928</v>
      </c>
      <c r="D25" s="5" t="s">
        <v>44</v>
      </c>
      <c r="E25" s="2" t="s">
        <v>45</v>
      </c>
      <c r="F25" s="25">
        <v>120</v>
      </c>
      <c r="G25" s="87"/>
      <c r="H25" s="4"/>
      <c r="K25" s="86"/>
      <c r="L25" s="86"/>
      <c r="M25" s="86"/>
    </row>
    <row r="26" spans="1:13" x14ac:dyDescent="0.25">
      <c r="A26" s="2"/>
      <c r="B26" s="2"/>
      <c r="C26" s="72"/>
      <c r="D26" s="5"/>
      <c r="E26" s="2"/>
      <c r="F26" s="25"/>
      <c r="G26" s="87"/>
      <c r="H26" s="4"/>
      <c r="K26" s="86"/>
      <c r="L26" s="86"/>
      <c r="M26" s="86"/>
    </row>
    <row r="27" spans="1:13" x14ac:dyDescent="0.25">
      <c r="A27" s="2"/>
      <c r="B27" s="2"/>
      <c r="C27" s="2"/>
      <c r="D27" s="7"/>
      <c r="E27" s="2"/>
      <c r="F27" s="25"/>
      <c r="G27" s="81"/>
      <c r="H27" s="4"/>
    </row>
    <row r="28" spans="1:13" x14ac:dyDescent="0.25">
      <c r="A28" s="6">
        <v>4</v>
      </c>
      <c r="B28" s="6"/>
      <c r="C28" s="2"/>
      <c r="D28" s="3" t="s">
        <v>12</v>
      </c>
      <c r="E28" s="2"/>
      <c r="F28" s="25"/>
      <c r="G28" s="81"/>
      <c r="H28" s="4"/>
    </row>
    <row r="29" spans="1:13" ht="24" x14ac:dyDescent="0.25">
      <c r="A29" s="2" t="s">
        <v>23</v>
      </c>
      <c r="B29" s="172" t="s">
        <v>99</v>
      </c>
      <c r="C29" s="72" t="s">
        <v>51</v>
      </c>
      <c r="D29" s="5" t="s">
        <v>48</v>
      </c>
      <c r="E29" s="2" t="s">
        <v>9</v>
      </c>
      <c r="F29" s="25">
        <v>4500</v>
      </c>
      <c r="G29" s="88"/>
      <c r="H29" s="4"/>
    </row>
    <row r="30" spans="1:13" ht="24" x14ac:dyDescent="0.25">
      <c r="A30" s="2" t="s">
        <v>24</v>
      </c>
      <c r="B30" s="172" t="s">
        <v>99</v>
      </c>
      <c r="C30" s="72" t="s">
        <v>49</v>
      </c>
      <c r="D30" s="5" t="s">
        <v>50</v>
      </c>
      <c r="E30" s="2" t="s">
        <v>9</v>
      </c>
      <c r="F30" s="36">
        <v>4500</v>
      </c>
      <c r="G30" s="88"/>
      <c r="H30" s="4"/>
    </row>
    <row r="31" spans="1:13" x14ac:dyDescent="0.25">
      <c r="A31" s="32"/>
      <c r="B31" s="32"/>
      <c r="C31" s="18"/>
      <c r="D31" s="5"/>
      <c r="E31" s="2"/>
      <c r="F31" s="24"/>
      <c r="G31" s="30"/>
      <c r="H31" s="4"/>
    </row>
    <row r="32" spans="1:13" x14ac:dyDescent="0.25">
      <c r="A32" s="8"/>
      <c r="B32" s="8"/>
      <c r="C32" s="18"/>
      <c r="D32" s="9" t="s">
        <v>13</v>
      </c>
      <c r="E32" s="2"/>
      <c r="F32" s="26"/>
      <c r="G32" s="30"/>
      <c r="H32" s="10">
        <f>SUM(H11:H31)</f>
        <v>0</v>
      </c>
    </row>
    <row r="33" spans="1:8" x14ac:dyDescent="0.25">
      <c r="A33" s="8"/>
      <c r="B33" s="8"/>
      <c r="C33" s="18"/>
      <c r="D33" s="11" t="s">
        <v>37</v>
      </c>
      <c r="E33" s="2" t="s">
        <v>14</v>
      </c>
      <c r="F33" s="79"/>
      <c r="G33" s="30"/>
      <c r="H33" s="78">
        <f>H32*F33</f>
        <v>0</v>
      </c>
    </row>
    <row r="34" spans="1:8" ht="15.75" thickBot="1" x14ac:dyDescent="0.3">
      <c r="A34" s="12"/>
      <c r="B34" s="12"/>
      <c r="C34" s="19"/>
      <c r="D34" s="13" t="s">
        <v>15</v>
      </c>
      <c r="E34" s="14"/>
      <c r="F34" s="27"/>
      <c r="G34" s="76"/>
      <c r="H34" s="38">
        <f>SUM(H32:H33)</f>
        <v>0</v>
      </c>
    </row>
    <row r="35" spans="1:8" x14ac:dyDescent="0.25">
      <c r="A35" s="89"/>
      <c r="B35" s="89"/>
      <c r="C35" s="90"/>
      <c r="D35" s="91"/>
      <c r="E35" s="92"/>
      <c r="F35" s="93"/>
      <c r="G35" s="94"/>
      <c r="H35" s="95"/>
    </row>
    <row r="36" spans="1:8" x14ac:dyDescent="0.25">
      <c r="A36" s="89"/>
      <c r="B36" s="89"/>
      <c r="C36" s="90"/>
      <c r="D36" s="91"/>
      <c r="E36" s="92"/>
      <c r="F36" s="93"/>
      <c r="G36" s="94"/>
      <c r="H36" s="95"/>
    </row>
    <row r="37" spans="1:8" x14ac:dyDescent="0.25">
      <c r="A37" s="89"/>
      <c r="B37" s="89"/>
      <c r="C37" s="90"/>
      <c r="D37" s="91"/>
      <c r="E37" s="92"/>
      <c r="F37" s="93"/>
      <c r="G37" s="94"/>
      <c r="H37" s="95"/>
    </row>
    <row r="38" spans="1:8" x14ac:dyDescent="0.25">
      <c r="A38" s="89"/>
      <c r="B38" s="89"/>
      <c r="C38" s="90"/>
      <c r="D38" s="91"/>
      <c r="E38" s="92"/>
      <c r="F38" s="93"/>
      <c r="G38" s="94"/>
      <c r="H38" s="95"/>
    </row>
    <row r="39" spans="1:8" x14ac:dyDescent="0.25">
      <c r="A39" s="89"/>
      <c r="B39" s="89"/>
      <c r="C39" s="90"/>
      <c r="D39" s="91"/>
      <c r="E39" s="92"/>
      <c r="F39" s="93"/>
      <c r="G39" s="94"/>
      <c r="H39" s="95"/>
    </row>
    <row r="40" spans="1:8" x14ac:dyDescent="0.25">
      <c r="A40" s="89"/>
      <c r="B40" s="89"/>
      <c r="C40" s="90"/>
      <c r="D40" s="91"/>
      <c r="E40" s="92"/>
      <c r="F40" s="93"/>
      <c r="G40" s="94"/>
      <c r="H40" s="95"/>
    </row>
    <row r="41" spans="1:8" x14ac:dyDescent="0.25">
      <c r="A41" s="89"/>
      <c r="B41" s="89"/>
      <c r="C41" s="90"/>
      <c r="D41" s="91"/>
      <c r="E41" s="92"/>
      <c r="F41" s="93"/>
      <c r="G41" s="94"/>
      <c r="H41" s="95"/>
    </row>
    <row r="42" spans="1:8" x14ac:dyDescent="0.25">
      <c r="A42" s="89"/>
      <c r="B42" s="89"/>
      <c r="C42" s="90"/>
      <c r="D42" s="91"/>
      <c r="E42" s="92"/>
      <c r="F42" s="93"/>
      <c r="G42" s="94"/>
      <c r="H42" s="95"/>
    </row>
    <row r="43" spans="1:8" x14ac:dyDescent="0.25">
      <c r="A43" s="89"/>
      <c r="B43" s="89"/>
      <c r="C43" s="90"/>
      <c r="D43" s="91"/>
      <c r="E43" s="92"/>
      <c r="F43" s="93"/>
      <c r="G43" s="94"/>
      <c r="H43" s="95"/>
    </row>
    <row r="44" spans="1:8" x14ac:dyDescent="0.25">
      <c r="A44" s="89"/>
      <c r="B44" s="89"/>
      <c r="C44" s="90"/>
      <c r="D44" s="91"/>
      <c r="E44" s="92"/>
      <c r="F44" s="93"/>
      <c r="G44" s="94"/>
      <c r="H44" s="95"/>
    </row>
    <row r="45" spans="1:8" x14ac:dyDescent="0.25">
      <c r="A45" s="15"/>
      <c r="B45" s="15"/>
      <c r="C45" s="20"/>
      <c r="D45" s="175"/>
      <c r="E45" s="176"/>
      <c r="F45" s="176"/>
      <c r="G45" s="176"/>
      <c r="H45" s="16"/>
    </row>
    <row r="46" spans="1:8" x14ac:dyDescent="0.25">
      <c r="A46" s="16"/>
      <c r="B46" s="37"/>
      <c r="C46" s="31"/>
      <c r="D46" s="174"/>
      <c r="E46" s="174"/>
      <c r="F46" s="174"/>
      <c r="G46" s="174"/>
      <c r="H46" s="16"/>
    </row>
    <row r="47" spans="1:8" x14ac:dyDescent="0.25">
      <c r="A47" s="16"/>
      <c r="B47" s="16"/>
      <c r="C47" s="21"/>
      <c r="D47" s="174"/>
      <c r="E47" s="174"/>
      <c r="F47" s="174"/>
      <c r="G47" s="174"/>
      <c r="H47" s="16"/>
    </row>
    <row r="48" spans="1:8" x14ac:dyDescent="0.25">
      <c r="A48" s="16"/>
      <c r="B48" s="16"/>
      <c r="C48" s="21"/>
      <c r="D48" s="174"/>
      <c r="E48" s="174"/>
      <c r="F48" s="174"/>
      <c r="G48" s="174"/>
      <c r="H48" s="16"/>
    </row>
    <row r="49" spans="1:8" x14ac:dyDescent="0.25">
      <c r="A49" s="16"/>
      <c r="B49" s="16"/>
      <c r="C49" s="21"/>
      <c r="D49" s="174"/>
      <c r="E49" s="174"/>
      <c r="F49" s="174"/>
      <c r="G49" s="174"/>
      <c r="H49" s="16"/>
    </row>
    <row r="50" spans="1:8" x14ac:dyDescent="0.25">
      <c r="A50" s="16"/>
      <c r="B50" s="16"/>
      <c r="C50" s="21"/>
      <c r="D50" s="17"/>
      <c r="E50" s="16"/>
      <c r="F50" s="28"/>
      <c r="G50" s="16"/>
      <c r="H50" s="16"/>
    </row>
    <row r="51" spans="1:8" x14ac:dyDescent="0.25">
      <c r="A51" s="16"/>
      <c r="B51" s="16"/>
      <c r="C51" s="21"/>
      <c r="D51" s="17"/>
      <c r="E51" s="16"/>
      <c r="F51" s="28"/>
      <c r="G51" s="16"/>
      <c r="H51" s="16"/>
    </row>
    <row r="52" spans="1:8" x14ac:dyDescent="0.25">
      <c r="D52" s="17"/>
    </row>
  </sheetData>
  <mergeCells count="6">
    <mergeCell ref="D49:G49"/>
    <mergeCell ref="D45:G45"/>
    <mergeCell ref="E8:H8"/>
    <mergeCell ref="D46:G46"/>
    <mergeCell ref="D47:G47"/>
    <mergeCell ref="D48:G48"/>
  </mergeCells>
  <pageMargins left="0.62" right="0.25" top="0.74803149606299213" bottom="0.39370078740157483" header="0.31496062992125984" footer="0.31496062992125984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33"/>
  <sheetViews>
    <sheetView showZeros="0" view="pageBreakPreview" zoomScaleNormal="100" zoomScaleSheetLayoutView="100" workbookViewId="0">
      <selection activeCell="A2" sqref="A2:E2"/>
    </sheetView>
  </sheetViews>
  <sheetFormatPr defaultRowHeight="12.75" x14ac:dyDescent="0.2"/>
  <cols>
    <col min="1" max="1" width="10.85546875" style="96" customWidth="1"/>
    <col min="2" max="2" width="37.85546875" style="96" customWidth="1"/>
    <col min="3" max="3" width="16.42578125" style="96" customWidth="1"/>
    <col min="4" max="4" width="15.140625" style="96" bestFit="1" customWidth="1"/>
    <col min="5" max="5" width="10.5703125" style="96" customWidth="1"/>
    <col min="6" max="6" width="15.140625" style="96" bestFit="1" customWidth="1"/>
    <col min="7" max="7" width="10.5703125" style="96" customWidth="1"/>
    <col min="8" max="8" width="13" style="96" customWidth="1"/>
    <col min="9" max="9" width="9.140625" style="96" customWidth="1"/>
    <col min="10" max="10" width="3" style="96" customWidth="1"/>
    <col min="11" max="11" width="9.140625" style="96" customWidth="1"/>
    <col min="12" max="12" width="13" style="96" customWidth="1"/>
    <col min="13" max="13" width="8.140625" style="96" bestFit="1" customWidth="1"/>
    <col min="14" max="14" width="13" style="96" customWidth="1"/>
    <col min="15" max="15" width="9.140625" style="96" customWidth="1"/>
    <col min="16" max="16" width="13" style="96" hidden="1" customWidth="1"/>
    <col min="17" max="17" width="9.140625" style="96" hidden="1" customWidth="1"/>
    <col min="18" max="18" width="13" style="96" hidden="1" customWidth="1"/>
    <col min="19" max="19" width="9.140625" style="96" hidden="1" customWidth="1"/>
    <col min="20" max="20" width="13" style="96" hidden="1" customWidth="1"/>
    <col min="21" max="21" width="9.140625" style="96" hidden="1" customWidth="1"/>
    <col min="22" max="22" width="13" style="96" hidden="1" customWidth="1"/>
    <col min="23" max="23" width="9.140625" style="96" hidden="1" customWidth="1"/>
    <col min="24" max="24" width="13" style="96" hidden="1" customWidth="1"/>
    <col min="25" max="25" width="9.140625" style="96" hidden="1" customWidth="1"/>
    <col min="26" max="26" width="13" style="96" hidden="1" customWidth="1"/>
    <col min="27" max="27" width="9.140625" style="96" hidden="1" customWidth="1"/>
    <col min="28" max="28" width="13.7109375" style="96" customWidth="1"/>
    <col min="29" max="16384" width="9.140625" style="96"/>
  </cols>
  <sheetData>
    <row r="1" spans="1:28" ht="12.75" customHeight="1" x14ac:dyDescent="0.2">
      <c r="A1" s="191" t="s">
        <v>100</v>
      </c>
      <c r="B1" s="191"/>
      <c r="C1" s="191"/>
      <c r="D1" s="191"/>
      <c r="E1" s="191"/>
      <c r="F1" s="191"/>
      <c r="G1" s="191"/>
      <c r="H1" s="191"/>
      <c r="I1" s="191"/>
    </row>
    <row r="2" spans="1:28" ht="18" customHeight="1" x14ac:dyDescent="0.2">
      <c r="A2" s="192"/>
      <c r="B2" s="192"/>
      <c r="C2" s="192"/>
      <c r="D2" s="192"/>
      <c r="E2" s="192"/>
      <c r="F2" s="127"/>
      <c r="G2" s="127"/>
      <c r="H2" s="126"/>
      <c r="I2" s="126"/>
    </row>
    <row r="3" spans="1:28" ht="15.75" customHeight="1" x14ac:dyDescent="0.2">
      <c r="A3" s="193" t="str">
        <f>'Planilha subst.LED (2)'!D6</f>
        <v>OBRA: SUBSTITUIÇÃO DE ILUMINAÇÃO PÚBLICA PARA LED</v>
      </c>
      <c r="B3" s="193"/>
      <c r="C3" s="193"/>
      <c r="D3" s="193"/>
      <c r="E3" s="193"/>
      <c r="F3" s="125"/>
      <c r="G3" s="125"/>
      <c r="H3" s="118"/>
      <c r="I3" s="118"/>
    </row>
    <row r="4" spans="1:28" x14ac:dyDescent="0.2">
      <c r="A4" s="194" t="str">
        <f>'Planilha subst.LED (2)'!D7</f>
        <v>LOCAL: MUNICÍPIO DE BERTIOGA</v>
      </c>
      <c r="B4" s="194"/>
      <c r="C4" s="194"/>
      <c r="D4" s="194"/>
      <c r="E4" s="194"/>
      <c r="F4" s="124"/>
      <c r="G4" s="124"/>
      <c r="H4" s="118"/>
      <c r="I4" s="118"/>
    </row>
    <row r="5" spans="1:28" x14ac:dyDescent="0.2">
      <c r="A5" s="123"/>
      <c r="B5" s="123"/>
      <c r="C5" s="122"/>
      <c r="D5" s="118"/>
      <c r="E5" s="118"/>
      <c r="F5" s="118"/>
      <c r="G5" s="118"/>
      <c r="H5" s="118"/>
      <c r="I5" s="118"/>
    </row>
    <row r="6" spans="1:28" x14ac:dyDescent="0.2">
      <c r="A6" s="121"/>
      <c r="B6" s="195"/>
      <c r="C6" s="195"/>
      <c r="D6" s="195"/>
      <c r="E6" s="195"/>
      <c r="F6" s="195"/>
      <c r="G6" s="195"/>
      <c r="H6" s="195"/>
      <c r="I6" s="195"/>
    </row>
    <row r="7" spans="1:28" x14ac:dyDescent="0.2">
      <c r="A7" s="120"/>
      <c r="B7" s="190"/>
      <c r="C7" s="190"/>
      <c r="D7" s="119"/>
      <c r="E7" s="119"/>
      <c r="F7" s="119"/>
      <c r="G7" s="119"/>
      <c r="H7" s="118"/>
      <c r="I7" s="118"/>
    </row>
    <row r="8" spans="1:28" ht="13.5" customHeight="1" thickBot="1" x14ac:dyDescent="0.25">
      <c r="A8" s="115"/>
      <c r="B8" s="116"/>
      <c r="C8" s="116"/>
      <c r="D8" s="183" t="s">
        <v>76</v>
      </c>
      <c r="E8" s="183"/>
      <c r="F8" s="183"/>
      <c r="G8" s="183"/>
      <c r="H8" s="183"/>
      <c r="I8" s="183"/>
      <c r="J8" s="163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</row>
    <row r="9" spans="1:28" ht="13.5" customHeight="1" x14ac:dyDescent="0.2">
      <c r="D9" s="177" t="s">
        <v>75</v>
      </c>
      <c r="E9" s="178"/>
      <c r="F9" s="177" t="s">
        <v>75</v>
      </c>
      <c r="G9" s="178"/>
      <c r="H9" s="177" t="s">
        <v>75</v>
      </c>
      <c r="I9" s="178"/>
      <c r="P9" s="177" t="s">
        <v>75</v>
      </c>
      <c r="Q9" s="178"/>
      <c r="R9" s="177" t="s">
        <v>75</v>
      </c>
      <c r="S9" s="178"/>
      <c r="T9" s="177" t="s">
        <v>75</v>
      </c>
      <c r="U9" s="178"/>
      <c r="V9" s="177" t="s">
        <v>75</v>
      </c>
      <c r="W9" s="178"/>
      <c r="X9" s="177" t="s">
        <v>75</v>
      </c>
      <c r="Y9" s="178"/>
      <c r="Z9" s="177" t="s">
        <v>75</v>
      </c>
      <c r="AA9" s="178"/>
    </row>
    <row r="10" spans="1:28" ht="13.5" customHeight="1" thickBot="1" x14ac:dyDescent="0.25">
      <c r="A10" s="115"/>
      <c r="B10" s="116"/>
      <c r="C10" s="115"/>
      <c r="D10" s="179" t="s">
        <v>74</v>
      </c>
      <c r="E10" s="180"/>
      <c r="F10" s="179" t="s">
        <v>73</v>
      </c>
      <c r="G10" s="180"/>
      <c r="H10" s="179" t="s">
        <v>72</v>
      </c>
      <c r="I10" s="180"/>
      <c r="P10" s="179" t="s">
        <v>68</v>
      </c>
      <c r="Q10" s="180"/>
      <c r="R10" s="179" t="s">
        <v>67</v>
      </c>
      <c r="S10" s="180"/>
      <c r="T10" s="179" t="s">
        <v>66</v>
      </c>
      <c r="U10" s="180"/>
      <c r="V10" s="179" t="s">
        <v>65</v>
      </c>
      <c r="W10" s="180"/>
      <c r="X10" s="179" t="s">
        <v>64</v>
      </c>
      <c r="Y10" s="180"/>
      <c r="Z10" s="179" t="s">
        <v>63</v>
      </c>
      <c r="AA10" s="180"/>
    </row>
    <row r="11" spans="1:28" ht="26.25" thickBot="1" x14ac:dyDescent="0.25">
      <c r="A11" s="114" t="s">
        <v>62</v>
      </c>
      <c r="B11" s="113" t="s">
        <v>61</v>
      </c>
      <c r="C11" s="112" t="s">
        <v>60</v>
      </c>
      <c r="D11" s="160" t="s">
        <v>59</v>
      </c>
      <c r="E11" s="161" t="s">
        <v>14</v>
      </c>
      <c r="F11" s="160" t="s">
        <v>59</v>
      </c>
      <c r="G11" s="161" t="s">
        <v>14</v>
      </c>
      <c r="H11" s="160" t="s">
        <v>59</v>
      </c>
      <c r="I11" s="161" t="s">
        <v>14</v>
      </c>
      <c r="P11" s="111" t="s">
        <v>59</v>
      </c>
      <c r="Q11" s="110" t="s">
        <v>14</v>
      </c>
      <c r="R11" s="111" t="s">
        <v>59</v>
      </c>
      <c r="S11" s="110" t="s">
        <v>14</v>
      </c>
      <c r="T11" s="111" t="s">
        <v>59</v>
      </c>
      <c r="U11" s="110" t="s">
        <v>14</v>
      </c>
      <c r="V11" s="111" t="s">
        <v>59</v>
      </c>
      <c r="W11" s="110" t="s">
        <v>14</v>
      </c>
      <c r="X11" s="111" t="s">
        <v>59</v>
      </c>
      <c r="Y11" s="110" t="s">
        <v>14</v>
      </c>
      <c r="Z11" s="111" t="s">
        <v>59</v>
      </c>
      <c r="AA11" s="110" t="s">
        <v>14</v>
      </c>
    </row>
    <row r="12" spans="1:28" ht="42.75" customHeight="1" thickBot="1" x14ac:dyDescent="0.25">
      <c r="A12" s="170" t="s">
        <v>58</v>
      </c>
      <c r="B12" s="169" t="s">
        <v>95</v>
      </c>
      <c r="C12" s="109">
        <f>'Planilha subst.LED (2)'!H32*1.2723</f>
        <v>0</v>
      </c>
      <c r="D12" s="152">
        <f>$C12*E12</f>
        <v>0</v>
      </c>
      <c r="E12" s="153">
        <v>0.2</v>
      </c>
      <c r="F12" s="152">
        <f>$C12*G12</f>
        <v>0</v>
      </c>
      <c r="G12" s="153">
        <v>0.2</v>
      </c>
      <c r="H12" s="152">
        <f>$C12*I12</f>
        <v>0</v>
      </c>
      <c r="I12" s="153">
        <v>0.15</v>
      </c>
      <c r="P12" s="108"/>
      <c r="Q12" s="107"/>
      <c r="R12" s="108"/>
      <c r="S12" s="107"/>
      <c r="T12" s="108"/>
      <c r="U12" s="107"/>
      <c r="V12" s="108"/>
      <c r="W12" s="107"/>
      <c r="X12" s="108"/>
      <c r="Y12" s="107"/>
      <c r="Z12" s="108"/>
      <c r="AA12" s="107"/>
    </row>
    <row r="13" spans="1:28" s="101" customFormat="1" ht="18" customHeight="1" x14ac:dyDescent="0.2">
      <c r="A13" s="184" t="s">
        <v>57</v>
      </c>
      <c r="B13" s="185"/>
      <c r="C13" s="104">
        <f>SUM(C12:C12)</f>
        <v>0</v>
      </c>
      <c r="D13" s="154">
        <f>TRUNC(SUM(D12:D12),5)</f>
        <v>0</v>
      </c>
      <c r="E13" s="155"/>
      <c r="F13" s="156">
        <f>TRUNC(SUM(F12:F12),5)</f>
        <v>0</v>
      </c>
      <c r="G13" s="155"/>
      <c r="H13" s="156">
        <f>TRUNC(SUM(H12:H12),5)</f>
        <v>0</v>
      </c>
      <c r="I13" s="155"/>
      <c r="J13" s="164"/>
      <c r="P13" s="103"/>
      <c r="Q13" s="102"/>
      <c r="R13" s="103"/>
      <c r="S13" s="102"/>
      <c r="T13" s="103"/>
      <c r="U13" s="102"/>
      <c r="V13" s="103"/>
      <c r="W13" s="102"/>
      <c r="X13" s="103"/>
      <c r="Y13" s="102"/>
      <c r="Z13" s="103"/>
      <c r="AA13" s="102"/>
      <c r="AB13" s="101">
        <f>SUM(D13:AA13)</f>
        <v>0</v>
      </c>
    </row>
    <row r="14" spans="1:28" ht="21" customHeight="1" thickBot="1" x14ac:dyDescent="0.25">
      <c r="A14" s="181" t="s">
        <v>56</v>
      </c>
      <c r="B14" s="182"/>
      <c r="C14" s="171" t="e">
        <f>SUM(D14:AA14)</f>
        <v>#DIV/0!</v>
      </c>
      <c r="D14" s="157" t="e">
        <f>D13/$C$13</f>
        <v>#DIV/0!</v>
      </c>
      <c r="E14" s="158"/>
      <c r="F14" s="159" t="e">
        <f>F13/$C$13</f>
        <v>#DIV/0!</v>
      </c>
      <c r="G14" s="158"/>
      <c r="H14" s="159" t="e">
        <f>H13/$C$13</f>
        <v>#DIV/0!</v>
      </c>
      <c r="I14" s="158"/>
      <c r="P14" s="100"/>
      <c r="Q14" s="99"/>
      <c r="R14" s="100"/>
      <c r="S14" s="99"/>
      <c r="T14" s="100"/>
      <c r="U14" s="99"/>
      <c r="V14" s="100"/>
      <c r="W14" s="99"/>
      <c r="X14" s="100"/>
      <c r="Y14" s="99"/>
      <c r="Z14" s="100"/>
      <c r="AA14" s="99"/>
    </row>
    <row r="15" spans="1:28" ht="21" customHeight="1" x14ac:dyDescent="0.2">
      <c r="A15" s="165"/>
      <c r="B15" s="165"/>
      <c r="C15" s="166"/>
      <c r="D15" s="167"/>
      <c r="E15" s="168"/>
      <c r="F15" s="167"/>
      <c r="G15" s="168"/>
      <c r="H15" s="167"/>
      <c r="I15" s="168"/>
      <c r="P15" s="166"/>
      <c r="Q15" s="118"/>
      <c r="R15" s="166"/>
      <c r="S15" s="118"/>
      <c r="T15" s="166"/>
      <c r="U15" s="118"/>
      <c r="V15" s="166"/>
      <c r="W15" s="118"/>
      <c r="X15" s="166"/>
      <c r="Y15" s="118"/>
      <c r="Z15" s="166"/>
      <c r="AA15" s="118"/>
    </row>
    <row r="16" spans="1:28" x14ac:dyDescent="0.2">
      <c r="D16" s="162"/>
      <c r="E16" s="162"/>
      <c r="F16" s="162"/>
      <c r="G16" s="162"/>
      <c r="H16" s="162"/>
      <c r="I16" s="162"/>
    </row>
    <row r="17" spans="1:9" ht="13.5" thickBot="1" x14ac:dyDescent="0.25">
      <c r="D17" s="183" t="s">
        <v>76</v>
      </c>
      <c r="E17" s="183"/>
      <c r="F17" s="183"/>
      <c r="G17" s="183"/>
      <c r="H17" s="183"/>
      <c r="I17" s="183"/>
    </row>
    <row r="18" spans="1:9" x14ac:dyDescent="0.2">
      <c r="D18" s="186" t="s">
        <v>75</v>
      </c>
      <c r="E18" s="187"/>
      <c r="F18" s="186" t="s">
        <v>75</v>
      </c>
      <c r="G18" s="187"/>
      <c r="H18" s="186" t="s">
        <v>75</v>
      </c>
      <c r="I18" s="187"/>
    </row>
    <row r="19" spans="1:9" ht="16.5" thickBot="1" x14ac:dyDescent="0.3">
      <c r="A19" s="98"/>
      <c r="D19" s="188" t="s">
        <v>71</v>
      </c>
      <c r="E19" s="189"/>
      <c r="F19" s="188" t="s">
        <v>70</v>
      </c>
      <c r="G19" s="189"/>
      <c r="H19" s="188" t="s">
        <v>69</v>
      </c>
      <c r="I19" s="189"/>
    </row>
    <row r="20" spans="1:9" ht="27" customHeight="1" thickBot="1" x14ac:dyDescent="0.25">
      <c r="A20" s="97"/>
      <c r="D20" s="160" t="s">
        <v>59</v>
      </c>
      <c r="E20" s="161" t="s">
        <v>14</v>
      </c>
      <c r="F20" s="160" t="s">
        <v>59</v>
      </c>
      <c r="G20" s="161" t="s">
        <v>14</v>
      </c>
      <c r="H20" s="160" t="s">
        <v>59</v>
      </c>
      <c r="I20" s="161" t="s">
        <v>14</v>
      </c>
    </row>
    <row r="21" spans="1:9" ht="32.25" customHeight="1" thickBot="1" x14ac:dyDescent="0.25">
      <c r="A21" s="97"/>
      <c r="D21" s="106">
        <f>$C12*E21</f>
        <v>0</v>
      </c>
      <c r="E21" s="105">
        <v>0.15</v>
      </c>
      <c r="F21" s="106">
        <f>$C12*G21</f>
        <v>0</v>
      </c>
      <c r="G21" s="105">
        <v>0.15</v>
      </c>
      <c r="H21" s="106">
        <f>$C12*I21</f>
        <v>0</v>
      </c>
      <c r="I21" s="105">
        <v>0.15</v>
      </c>
    </row>
    <row r="22" spans="1:9" x14ac:dyDescent="0.2">
      <c r="D22" s="146">
        <f>TRUNC(SUM(D21:D21),5)</f>
        <v>0</v>
      </c>
      <c r="E22" s="147"/>
      <c r="F22" s="148">
        <f>TRUNC(SUM(F21:F21),5)</f>
        <v>0</v>
      </c>
      <c r="G22" s="147"/>
      <c r="H22" s="148">
        <f>TRUNC(SUM(H21:H21),5)</f>
        <v>0</v>
      </c>
      <c r="I22" s="147"/>
    </row>
    <row r="23" spans="1:9" ht="13.5" thickBot="1" x14ac:dyDescent="0.25">
      <c r="D23" s="149" t="e">
        <f>D22/$C$13</f>
        <v>#DIV/0!</v>
      </c>
      <c r="E23" s="150"/>
      <c r="F23" s="151" t="e">
        <f>F22/$C$13</f>
        <v>#DIV/0!</v>
      </c>
      <c r="G23" s="150"/>
      <c r="H23" s="151" t="e">
        <f>H22/$C$13</f>
        <v>#DIV/0!</v>
      </c>
      <c r="I23" s="150"/>
    </row>
    <row r="30" spans="1:9" x14ac:dyDescent="0.2">
      <c r="B30" s="174" t="s">
        <v>54</v>
      </c>
      <c r="C30" s="174"/>
      <c r="D30" s="174"/>
      <c r="E30" s="174"/>
    </row>
    <row r="31" spans="1:9" x14ac:dyDescent="0.2">
      <c r="B31" s="174" t="s">
        <v>52</v>
      </c>
      <c r="C31" s="174"/>
      <c r="D31" s="174"/>
      <c r="E31" s="174"/>
    </row>
    <row r="32" spans="1:9" x14ac:dyDescent="0.2">
      <c r="B32" s="174" t="s">
        <v>53</v>
      </c>
      <c r="C32" s="174"/>
      <c r="D32" s="174"/>
      <c r="E32" s="174"/>
    </row>
    <row r="33" spans="2:5" x14ac:dyDescent="0.2">
      <c r="B33" s="174" t="s">
        <v>97</v>
      </c>
      <c r="C33" s="174"/>
      <c r="D33" s="174"/>
      <c r="E33" s="174"/>
    </row>
  </sheetData>
  <mergeCells count="38">
    <mergeCell ref="B7:C7"/>
    <mergeCell ref="D8:I8"/>
    <mergeCell ref="D9:E9"/>
    <mergeCell ref="F9:G9"/>
    <mergeCell ref="A1:I1"/>
    <mergeCell ref="A2:E2"/>
    <mergeCell ref="A3:E3"/>
    <mergeCell ref="A4:E4"/>
    <mergeCell ref="B6:I6"/>
    <mergeCell ref="D19:E19"/>
    <mergeCell ref="F19:G19"/>
    <mergeCell ref="H19:I19"/>
    <mergeCell ref="P10:Q10"/>
    <mergeCell ref="F18:G18"/>
    <mergeCell ref="T10:U10"/>
    <mergeCell ref="H18:I18"/>
    <mergeCell ref="D18:E18"/>
    <mergeCell ref="Z9:AA9"/>
    <mergeCell ref="D10:E10"/>
    <mergeCell ref="F10:G10"/>
    <mergeCell ref="H10:I10"/>
    <mergeCell ref="Z10:AA10"/>
    <mergeCell ref="B33:E33"/>
    <mergeCell ref="V9:W9"/>
    <mergeCell ref="X9:Y9"/>
    <mergeCell ref="V10:W10"/>
    <mergeCell ref="X10:Y10"/>
    <mergeCell ref="P9:Q9"/>
    <mergeCell ref="R9:S9"/>
    <mergeCell ref="T9:U9"/>
    <mergeCell ref="H9:I9"/>
    <mergeCell ref="A14:B14"/>
    <mergeCell ref="D17:I17"/>
    <mergeCell ref="B30:E30"/>
    <mergeCell ref="B31:E31"/>
    <mergeCell ref="B32:E32"/>
    <mergeCell ref="A13:B13"/>
    <mergeCell ref="R10:S10"/>
  </mergeCells>
  <printOptions horizontalCentered="1"/>
  <pageMargins left="0.19685039370078741" right="0.19685039370078741" top="1.7322834645669292" bottom="0.78740157480314965" header="0.31496062992125984" footer="0.31496062992125984"/>
  <pageSetup paperSize="9" scale="70" fitToHeight="0" orientation="portrait" horizontalDpi="4294967294" verticalDpi="4294967294" r:id="rId1"/>
  <headerFooter>
    <oddHeader>&amp;L&amp;G&amp;C
&amp;"-,Negrito"&amp;13PREFEITURA DO MUNICÍPIO DE BERTIOGA
&amp;"-,Regular"&amp;11SECRETARIA MUNICIPAL DE SERVIÇOS URBANOS - DIRETORIA DE GESTÃO ENERGÉTICA
&amp;"-,Negrito"&amp;14CRONOGRAMA FÍSICO/FINANCEIRO</oddHeader>
    <oddFooter>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0"/>
  <sheetViews>
    <sheetView view="pageBreakPreview" zoomScale="115" zoomScaleNormal="100" zoomScaleSheetLayoutView="115" workbookViewId="0">
      <selection activeCell="I12" sqref="I12"/>
    </sheetView>
  </sheetViews>
  <sheetFormatPr defaultRowHeight="12.75" x14ac:dyDescent="0.25"/>
  <cols>
    <col min="1" max="1" width="7.7109375" style="128" customWidth="1"/>
    <col min="2" max="2" width="35.42578125" style="128" customWidth="1"/>
    <col min="3" max="3" width="12.7109375" style="128" customWidth="1"/>
    <col min="4" max="4" width="13" style="128" customWidth="1"/>
    <col min="5" max="5" width="11.28515625" style="145" customWidth="1"/>
    <col min="6" max="16384" width="9.140625" style="128"/>
  </cols>
  <sheetData>
    <row r="1" spans="1:10" x14ac:dyDescent="0.25">
      <c r="B1" s="129"/>
      <c r="C1" s="129"/>
      <c r="D1" s="130"/>
      <c r="E1" s="131"/>
    </row>
    <row r="2" spans="1:10" ht="15" customHeight="1" x14ac:dyDescent="0.25">
      <c r="C2" s="132"/>
      <c r="D2" s="132"/>
      <c r="E2" s="132"/>
    </row>
    <row r="3" spans="1:10" ht="18" customHeight="1" x14ac:dyDescent="0.25">
      <c r="A3" s="200" t="s">
        <v>77</v>
      </c>
      <c r="B3" s="200"/>
      <c r="C3" s="200"/>
      <c r="D3" s="200"/>
      <c r="E3" s="200"/>
    </row>
    <row r="4" spans="1:10" ht="18" customHeight="1" x14ac:dyDescent="0.25">
      <c r="A4" s="201" t="s">
        <v>96</v>
      </c>
      <c r="B4" s="201"/>
      <c r="C4" s="201"/>
      <c r="D4" s="201"/>
      <c r="E4" s="201"/>
    </row>
    <row r="5" spans="1:10" ht="18" customHeight="1" x14ac:dyDescent="0.25">
      <c r="A5" s="201" t="s">
        <v>78</v>
      </c>
      <c r="B5" s="201"/>
      <c r="C5" s="201"/>
      <c r="D5" s="201"/>
      <c r="E5" s="201"/>
    </row>
    <row r="6" spans="1:10" ht="18" customHeight="1" x14ac:dyDescent="0.25">
      <c r="A6" s="200" t="s">
        <v>79</v>
      </c>
      <c r="B6" s="200"/>
      <c r="C6" s="200"/>
      <c r="D6" s="200"/>
      <c r="E6" s="200"/>
    </row>
    <row r="7" spans="1:10" ht="18.75" x14ac:dyDescent="0.25">
      <c r="B7" s="133"/>
      <c r="C7" s="133"/>
      <c r="D7" s="133"/>
      <c r="E7" s="133"/>
    </row>
    <row r="8" spans="1:10" x14ac:dyDescent="0.25">
      <c r="B8" s="129"/>
      <c r="C8" s="129"/>
      <c r="D8" s="130"/>
      <c r="E8" s="131"/>
    </row>
    <row r="9" spans="1:10" ht="15" customHeight="1" x14ac:dyDescent="0.25">
      <c r="A9" s="134" t="s">
        <v>80</v>
      </c>
      <c r="B9" s="202" t="str">
        <f>'Planilha subst.LED (2)'!D6</f>
        <v>OBRA: SUBSTITUIÇÃO DE ILUMINAÇÃO PÚBLICA PARA LED</v>
      </c>
      <c r="C9" s="202"/>
      <c r="D9" s="202"/>
      <c r="E9" s="202"/>
    </row>
    <row r="10" spans="1:10" ht="12.75" customHeight="1" x14ac:dyDescent="0.25">
      <c r="A10" s="134" t="s">
        <v>81</v>
      </c>
      <c r="B10" s="134" t="s">
        <v>98</v>
      </c>
      <c r="C10" s="134"/>
      <c r="D10" s="134"/>
      <c r="E10" s="134"/>
    </row>
    <row r="11" spans="1:10" ht="12.75" customHeight="1" x14ac:dyDescent="0.25">
      <c r="B11" s="135"/>
      <c r="C11" s="134"/>
      <c r="D11" s="134"/>
      <c r="E11" s="134"/>
    </row>
    <row r="12" spans="1:10" x14ac:dyDescent="0.25">
      <c r="D12" s="136" t="s">
        <v>32</v>
      </c>
      <c r="E12" s="137">
        <v>45001</v>
      </c>
      <c r="F12" s="138"/>
      <c r="G12" s="138"/>
      <c r="H12" s="138"/>
      <c r="I12" s="138"/>
      <c r="J12" s="138"/>
    </row>
    <row r="13" spans="1:10" x14ac:dyDescent="0.25">
      <c r="E13" s="138"/>
      <c r="F13" s="138"/>
      <c r="G13" s="138"/>
      <c r="H13" s="138"/>
      <c r="I13" s="138"/>
      <c r="J13" s="138"/>
    </row>
    <row r="14" spans="1:10" ht="15" customHeight="1" x14ac:dyDescent="0.25">
      <c r="A14" s="203" t="s">
        <v>82</v>
      </c>
      <c r="B14" s="204"/>
      <c r="C14" s="139" t="s">
        <v>83</v>
      </c>
      <c r="D14" s="139" t="s">
        <v>84</v>
      </c>
      <c r="E14" s="140" t="s">
        <v>85</v>
      </c>
      <c r="F14" s="138"/>
      <c r="G14" s="138"/>
      <c r="H14" s="138"/>
      <c r="I14" s="138"/>
      <c r="J14" s="138"/>
    </row>
    <row r="15" spans="1:10" ht="15" customHeight="1" x14ac:dyDescent="0.25">
      <c r="A15" s="198" t="s">
        <v>86</v>
      </c>
      <c r="B15" s="199"/>
      <c r="C15" s="141">
        <v>2.5000000000000001E-3</v>
      </c>
      <c r="D15" s="141">
        <v>5.5999999999999999E-3</v>
      </c>
      <c r="E15" s="141">
        <v>2.5000000000000001E-3</v>
      </c>
    </row>
    <row r="16" spans="1:10" ht="15" customHeight="1" x14ac:dyDescent="0.25">
      <c r="A16" s="198" t="s">
        <v>87</v>
      </c>
      <c r="B16" s="199"/>
      <c r="C16" s="141">
        <v>0.01</v>
      </c>
      <c r="D16" s="141">
        <v>1.9699999999999999E-2</v>
      </c>
      <c r="E16" s="141">
        <v>0.01</v>
      </c>
    </row>
    <row r="17" spans="1:5" x14ac:dyDescent="0.25">
      <c r="A17" s="198" t="s">
        <v>88</v>
      </c>
      <c r="B17" s="199"/>
      <c r="C17" s="141">
        <v>1.01E-2</v>
      </c>
      <c r="D17" s="141">
        <v>1.11E-2</v>
      </c>
      <c r="E17" s="141">
        <v>1.01E-2</v>
      </c>
    </row>
    <row r="18" spans="1:5" x14ac:dyDescent="0.25">
      <c r="A18" s="198" t="s">
        <v>89</v>
      </c>
      <c r="B18" s="199"/>
      <c r="C18" s="141">
        <v>5.2900000000000003E-2</v>
      </c>
      <c r="D18" s="141">
        <v>7.9299999999999995E-2</v>
      </c>
      <c r="E18" s="141">
        <v>5.2900000000000003E-2</v>
      </c>
    </row>
    <row r="19" spans="1:5" x14ac:dyDescent="0.25">
      <c r="A19" s="198" t="s">
        <v>90</v>
      </c>
      <c r="B19" s="199"/>
      <c r="C19" s="141">
        <v>7.5600000000000001E-2</v>
      </c>
      <c r="D19" s="141">
        <v>9.5100000000000004E-2</v>
      </c>
      <c r="E19" s="141">
        <v>0.08</v>
      </c>
    </row>
    <row r="20" spans="1:5" x14ac:dyDescent="0.25">
      <c r="A20" s="198" t="s">
        <v>91</v>
      </c>
      <c r="B20" s="199"/>
      <c r="C20" s="141">
        <v>6.6500000000000004E-2</v>
      </c>
      <c r="D20" s="141">
        <v>8.6499999999999994E-2</v>
      </c>
      <c r="E20" s="141">
        <v>8.6499999999999994E-2</v>
      </c>
    </row>
    <row r="21" spans="1:5" x14ac:dyDescent="0.25">
      <c r="C21" s="142"/>
      <c r="D21" s="142"/>
      <c r="E21" s="142"/>
    </row>
    <row r="22" spans="1:5" x14ac:dyDescent="0.25">
      <c r="A22" s="128" t="s">
        <v>92</v>
      </c>
      <c r="C22" s="142"/>
      <c r="D22" s="142"/>
      <c r="E22" s="142"/>
    </row>
    <row r="23" spans="1:5" x14ac:dyDescent="0.25">
      <c r="A23" s="136"/>
      <c r="C23" s="142"/>
      <c r="D23" s="142"/>
      <c r="E23" s="142"/>
    </row>
    <row r="24" spans="1:5" x14ac:dyDescent="0.25">
      <c r="A24" s="136"/>
      <c r="C24" s="142"/>
      <c r="D24" s="142"/>
      <c r="E24" s="142"/>
    </row>
    <row r="25" spans="1:5" x14ac:dyDescent="0.25">
      <c r="A25" s="136"/>
      <c r="C25" s="142"/>
      <c r="D25" s="142"/>
      <c r="E25" s="142"/>
    </row>
    <row r="26" spans="1:5" x14ac:dyDescent="0.25">
      <c r="A26" s="196" t="s">
        <v>93</v>
      </c>
      <c r="B26" s="196"/>
      <c r="C26" s="196"/>
      <c r="D26" s="196"/>
      <c r="E26" s="196"/>
    </row>
    <row r="27" spans="1:5" x14ac:dyDescent="0.25">
      <c r="A27" s="136"/>
      <c r="C27" s="142"/>
      <c r="D27" s="142"/>
      <c r="E27" s="142"/>
    </row>
    <row r="28" spans="1:5" x14ac:dyDescent="0.25">
      <c r="A28" s="136"/>
      <c r="C28" s="142"/>
      <c r="D28" s="142"/>
      <c r="E28" s="142"/>
    </row>
    <row r="29" spans="1:5" x14ac:dyDescent="0.25">
      <c r="A29" s="136"/>
      <c r="C29" s="142"/>
      <c r="D29" s="142"/>
      <c r="E29" s="142"/>
    </row>
    <row r="30" spans="1:5" x14ac:dyDescent="0.25">
      <c r="A30" s="136" t="s">
        <v>94</v>
      </c>
      <c r="B30" s="143">
        <f>(((1+E18+E15+E16)*(1+E17)*(1+E19))/(1-E20))-1</f>
        <v>0.27230802758620687</v>
      </c>
      <c r="C30" s="142"/>
      <c r="D30" s="142"/>
      <c r="E30" s="142"/>
    </row>
    <row r="31" spans="1:5" x14ac:dyDescent="0.25">
      <c r="A31" s="136"/>
      <c r="B31" s="144"/>
      <c r="C31" s="142"/>
      <c r="D31" s="142"/>
      <c r="E31" s="142"/>
    </row>
    <row r="32" spans="1:5" x14ac:dyDescent="0.25">
      <c r="A32" s="136"/>
      <c r="B32" s="144"/>
      <c r="C32" s="142"/>
      <c r="D32" s="142"/>
      <c r="E32" s="142"/>
    </row>
    <row r="33" spans="1:5" x14ac:dyDescent="0.25">
      <c r="A33" s="136"/>
      <c r="B33" s="144"/>
      <c r="C33" s="142"/>
      <c r="D33" s="142"/>
      <c r="E33" s="142"/>
    </row>
    <row r="34" spans="1:5" x14ac:dyDescent="0.25">
      <c r="A34" s="136"/>
      <c r="B34" s="144"/>
      <c r="C34" s="142"/>
      <c r="D34" s="142"/>
      <c r="E34" s="142"/>
    </row>
    <row r="35" spans="1:5" x14ac:dyDescent="0.25">
      <c r="A35" s="136"/>
      <c r="B35" s="144"/>
      <c r="C35" s="142"/>
      <c r="D35" s="142"/>
      <c r="E35" s="142"/>
    </row>
    <row r="36" spans="1:5" x14ac:dyDescent="0.25">
      <c r="A36" s="136"/>
      <c r="B36" s="144"/>
      <c r="C36" s="142"/>
      <c r="D36" s="142"/>
      <c r="E36" s="142"/>
    </row>
    <row r="37" spans="1:5" x14ac:dyDescent="0.2">
      <c r="A37" s="136"/>
      <c r="B37" s="174" t="s">
        <v>54</v>
      </c>
      <c r="C37" s="174"/>
      <c r="D37" s="174"/>
      <c r="E37" s="174"/>
    </row>
    <row r="38" spans="1:5" x14ac:dyDescent="0.2">
      <c r="B38" s="174" t="s">
        <v>52</v>
      </c>
      <c r="C38" s="174"/>
      <c r="D38" s="174"/>
      <c r="E38" s="174"/>
    </row>
    <row r="39" spans="1:5" x14ac:dyDescent="0.2">
      <c r="B39" s="197" t="s">
        <v>53</v>
      </c>
      <c r="C39" s="197"/>
      <c r="D39" s="197"/>
      <c r="E39" s="197"/>
    </row>
    <row r="40" spans="1:5" x14ac:dyDescent="0.2">
      <c r="B40" s="197" t="s">
        <v>97</v>
      </c>
      <c r="C40" s="197"/>
      <c r="D40" s="197"/>
      <c r="E40" s="197"/>
    </row>
  </sheetData>
  <mergeCells count="17">
    <mergeCell ref="A20:B20"/>
    <mergeCell ref="A3:E3"/>
    <mergeCell ref="A4:E4"/>
    <mergeCell ref="A5:E5"/>
    <mergeCell ref="A6:E6"/>
    <mergeCell ref="B9:E9"/>
    <mergeCell ref="A14:B14"/>
    <mergeCell ref="A15:B15"/>
    <mergeCell ref="A16:B16"/>
    <mergeCell ref="A17:B17"/>
    <mergeCell ref="A18:B18"/>
    <mergeCell ref="A19:B19"/>
    <mergeCell ref="A26:E26"/>
    <mergeCell ref="B37:E37"/>
    <mergeCell ref="B38:E38"/>
    <mergeCell ref="B39:E39"/>
    <mergeCell ref="B40:E40"/>
  </mergeCells>
  <printOptions horizontalCentered="1"/>
  <pageMargins left="0.98425196850393704" right="0.19685039370078741" top="0.78740157480314965" bottom="0.78740157480314965" header="0.31496062992125984" footer="0.31496062992125984"/>
  <pageSetup paperSize="9" fitToHeight="0" orientation="portrait" horizontalDpi="4294967294" verticalDpi="4294967294" r:id="rId1"/>
  <headerFooter>
    <oddHeader>&amp;L&amp;G</oddHeader>
    <oddFooter>Página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 subst.LED (2)</vt:lpstr>
      <vt:lpstr>CRONOGRAMA</vt:lpstr>
      <vt:lpstr>BDI</vt:lpstr>
      <vt:lpstr>BDI!Area_de_impressao</vt:lpstr>
      <vt:lpstr>CRONOGRAMA!Area_de_impressao</vt:lpstr>
    </vt:vector>
  </TitlesOfParts>
  <Company>Telefonica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nelson_4523 simões</dc:creator>
  <cp:lastModifiedBy>helcio_5002 andrade dias</cp:lastModifiedBy>
  <cp:lastPrinted>2023-03-23T19:43:11Z</cp:lastPrinted>
  <dcterms:created xsi:type="dcterms:W3CDTF">2022-03-09T12:47:02Z</dcterms:created>
  <dcterms:modified xsi:type="dcterms:W3CDTF">2023-03-23T19:47:44Z</dcterms:modified>
</cp:coreProperties>
</file>