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MB\LICITAÇÕES\2022\PROC 2388-2022 - INFRAEST URBANIZAÇÃO\DLC\"/>
    </mc:Choice>
  </mc:AlternateContent>
  <bookViews>
    <workbookView xWindow="0" yWindow="0" windowWidth="28800" windowHeight="12435" tabRatio="925"/>
  </bookViews>
  <sheets>
    <sheet name="PLANILHA" sheetId="1" r:id="rId1"/>
    <sheet name="CRONOGRAMA" sheetId="1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PLANILHA!$D$1:$D$132</definedName>
    <definedName name="_xlnm.Print_Area" localSheetId="1">CRONOGRAMA!$A$1:$AA$45</definedName>
    <definedName name="_xlnm.Print_Area" localSheetId="0">PLANILHA!$A$2:$P$126</definedName>
    <definedName name="BDI.Opcao" hidden="1">[1]DADOS!$F$18</definedName>
    <definedName name="BDI.TipoObra" hidden="1">[1]BDI!$A$138:$A$146</definedName>
    <definedName name="CONCATENAR">CONCATENATE(#REF!," ",#REF!)</definedName>
    <definedName name="Dados.Lista.BDI">[2]DADOS!$T$37:$X$37</definedName>
    <definedName name="DATABASE">#REF!</definedName>
    <definedName name="DATAEMISSAO">#REF!</definedName>
    <definedName name="DATART">#REF!</definedName>
    <definedName name="DESONERACAO" hidden="1">IF(OR(Import.Desoneracao="DESONERADO",Import.Desoneracao="SIM"),"SIM","NÃO")</definedName>
    <definedName name="EMPRESAS">OFFSET([3]Cotações!$B$25,0,0):OFFSET([3]Cotações!$H$29,-1,0)</definedName>
    <definedName name="Import.Apelido" hidden="1">[1]DADOS!$F$16</definedName>
    <definedName name="Import.DescLote" hidden="1">[1]DADOS!$F$17</definedName>
    <definedName name="Import.Desoneracao" hidden="1">OFFSET([1]DADOS!$G$18,0,-1)</definedName>
    <definedName name="Import.Município" hidden="1">[1]DADOS!$F$6</definedName>
    <definedName name="INDICES">[3]Cotações!$B$22:OFFSET([3]Cotações!$I$24,-1,0)</definedName>
    <definedName name="LOCALIDADE">#REF!</definedName>
    <definedName name="MEMÓRIA">ROUND([4]Planilha!$P1,15-13*[4]Planilha!#REF!)</definedName>
    <definedName name="NCOMPOSICOES">0</definedName>
    <definedName name="NCOTACOES">0</definedName>
    <definedName name="NEMPRESAS">3</definedName>
    <definedName name="NINDICES">1</definedName>
    <definedName name="NRELATORIOS">COUNTA([3]Relatórios!$A$1:$A$65536)-2</definedName>
    <definedName name="NumerEmpresa">3</definedName>
    <definedName name="NumerIndice">1</definedName>
    <definedName name="Objeto">"Referência"</definedName>
    <definedName name="PO.CustoUnitario">ROUND([4]Planilha!$P1,15-13*[4]Planilha!#REF!)</definedName>
    <definedName name="PO.PrecoUnitario">[4]Planilha!$R1</definedName>
    <definedName name="PO.Quantidade">ROUND([4]Planilha!$O1,15-13*[4]Planilha!#REF!)</definedName>
    <definedName name="RelatoriosFontes">OFFSET([3]Relatórios!$A$5,1,0,NRELATORIOS)</definedName>
    <definedName name="SENHAGT" hidden="1">"PM2CAIXA"</definedName>
    <definedName name="SomaAgrup">SUMIF(OFFSET([4]Planilha!$A1,1,0,[4]Planilha!$B1),"S",OFFSET([4]Planilha!A1,1,0,[4]Planilha!$B1))</definedName>
    <definedName name="TipoOrçamento">"LICITADO"</definedName>
    <definedName name="_xlnm.Print_Titles" localSheetId="0">PLANILHA!$A:$P,PLANILHA!$2:$13</definedName>
    <definedName name="VTOTAL1">ROUND(PO.Quantidade*PO.PrecoUnitario,15-13*[4]Planilha!$X$7)</definedName>
  </definedNames>
  <calcPr calcId="152511" fullPrecision="0"/>
</workbook>
</file>

<file path=xl/calcChain.xml><?xml version="1.0" encoding="utf-8"?>
<calcChain xmlns="http://schemas.openxmlformats.org/spreadsheetml/2006/main">
  <c r="AA26" i="12" l="1"/>
  <c r="AA20" i="12"/>
  <c r="W19" i="12"/>
  <c r="Y16" i="12"/>
  <c r="W16" i="12"/>
  <c r="U16" i="12"/>
  <c r="W13" i="12"/>
  <c r="U13" i="12"/>
  <c r="S13" i="12"/>
  <c r="O67" i="1" l="1"/>
  <c r="AC13" i="12" l="1"/>
  <c r="AC16" i="12"/>
  <c r="AC19" i="12"/>
  <c r="AC22" i="12"/>
  <c r="AC25" i="12"/>
  <c r="AC28" i="12"/>
  <c r="AC30" i="12"/>
  <c r="AC31" i="12"/>
  <c r="AC34" i="12"/>
  <c r="AC37" i="12"/>
  <c r="AE13" i="12" l="1"/>
  <c r="AE16" i="12"/>
  <c r="AE19" i="12"/>
  <c r="AE22" i="12"/>
  <c r="AE25" i="12"/>
  <c r="AE28" i="12"/>
  <c r="AE31" i="12"/>
  <c r="AE34" i="12"/>
  <c r="AE37" i="12"/>
  <c r="AE44" i="12"/>
  <c r="B38" i="12" l="1"/>
  <c r="A38" i="12"/>
  <c r="B35" i="12"/>
  <c r="A35" i="12"/>
  <c r="B29" i="12"/>
  <c r="AC40" i="12"/>
  <c r="AE40" i="12" s="1"/>
  <c r="AC38" i="12"/>
  <c r="AE38" i="12" s="1"/>
  <c r="AC39" i="12" l="1"/>
  <c r="AE39" i="12" s="1"/>
  <c r="C20" i="1" l="1"/>
  <c r="C26" i="1"/>
  <c r="B32" i="12"/>
  <c r="AC41" i="12"/>
  <c r="AE41" i="12" s="1"/>
  <c r="AC43" i="12"/>
  <c r="AE43" i="12" s="1"/>
  <c r="B41" i="12"/>
  <c r="G10" i="12"/>
  <c r="I10" i="12" s="1"/>
  <c r="K10" i="12" s="1"/>
  <c r="M10" i="12" s="1"/>
  <c r="O10" i="12" s="1"/>
  <c r="Q10" i="12" s="1"/>
  <c r="S10" i="12" s="1"/>
  <c r="U10" i="12" s="1"/>
  <c r="W10" i="12" s="1"/>
  <c r="Y10" i="12" s="1"/>
  <c r="K101" i="1" l="1"/>
  <c r="G101" i="1" l="1"/>
  <c r="O101" i="1"/>
  <c r="M101" i="1"/>
  <c r="I101" i="1"/>
  <c r="A95" i="1"/>
  <c r="C93" i="1"/>
  <c r="AA41" i="12"/>
  <c r="AC42" i="12" s="1"/>
  <c r="AE42" i="12" s="1"/>
  <c r="I15" i="1" l="1"/>
  <c r="K15" i="1"/>
  <c r="M15" i="1"/>
  <c r="O15" i="1"/>
  <c r="P101" i="1"/>
  <c r="C108" i="1"/>
  <c r="G15" i="1"/>
  <c r="C113" i="1"/>
  <c r="P15" i="1" l="1"/>
  <c r="G23" i="1"/>
  <c r="G24" i="1"/>
  <c r="G16" i="1"/>
  <c r="C121" i="1"/>
  <c r="O24" i="1"/>
  <c r="M24" i="1"/>
  <c r="K24" i="1"/>
  <c r="I24" i="1"/>
  <c r="O23" i="1"/>
  <c r="M23" i="1"/>
  <c r="K23" i="1"/>
  <c r="I23" i="1"/>
  <c r="O16" i="1"/>
  <c r="M16" i="1"/>
  <c r="K16" i="1"/>
  <c r="I16" i="1"/>
  <c r="P16" i="1" l="1"/>
  <c r="P24" i="1"/>
  <c r="P23" i="1"/>
  <c r="G111" i="1"/>
  <c r="G30" i="1"/>
  <c r="G25" i="1"/>
  <c r="G17" i="1"/>
  <c r="A29" i="12"/>
  <c r="I111" i="1"/>
  <c r="K111" i="1"/>
  <c r="M111" i="1"/>
  <c r="O111" i="1"/>
  <c r="O25" i="1"/>
  <c r="O26" i="1" s="1"/>
  <c r="M25" i="1"/>
  <c r="M26" i="1" s="1"/>
  <c r="K25" i="1"/>
  <c r="K26" i="1" s="1"/>
  <c r="I25" i="1"/>
  <c r="I26" i="1" s="1"/>
  <c r="O17" i="1"/>
  <c r="M17" i="1"/>
  <c r="K17" i="1"/>
  <c r="I17" i="1"/>
  <c r="O30" i="1"/>
  <c r="M30" i="1"/>
  <c r="K30" i="1"/>
  <c r="I30" i="1"/>
  <c r="A41" i="12"/>
  <c r="P17" i="1" l="1"/>
  <c r="G26" i="1"/>
  <c r="P25" i="1"/>
  <c r="P26" i="1" s="1"/>
  <c r="AA14" i="12" s="1"/>
  <c r="P30" i="1"/>
  <c r="P111" i="1"/>
  <c r="G116" i="1"/>
  <c r="K112" i="1"/>
  <c r="K113" i="1" s="1"/>
  <c r="G112" i="1"/>
  <c r="G96" i="1"/>
  <c r="G31" i="1"/>
  <c r="G18" i="1"/>
  <c r="K96" i="1"/>
  <c r="O96" i="1"/>
  <c r="I96" i="1"/>
  <c r="M96" i="1"/>
  <c r="A32" i="12"/>
  <c r="O112" i="1"/>
  <c r="O113" i="1" s="1"/>
  <c r="M112" i="1"/>
  <c r="M113" i="1" s="1"/>
  <c r="I112" i="1"/>
  <c r="I113" i="1" s="1"/>
  <c r="M31" i="1"/>
  <c r="K31" i="1"/>
  <c r="I31" i="1"/>
  <c r="O31" i="1"/>
  <c r="M116" i="1"/>
  <c r="K116" i="1"/>
  <c r="I116" i="1"/>
  <c r="O116" i="1"/>
  <c r="O18" i="1"/>
  <c r="M18" i="1"/>
  <c r="K18" i="1"/>
  <c r="I18" i="1"/>
  <c r="Q16" i="12" l="1"/>
  <c r="O16" i="12"/>
  <c r="M16" i="12"/>
  <c r="K16" i="12"/>
  <c r="I16" i="12"/>
  <c r="G16" i="12"/>
  <c r="E16" i="12"/>
  <c r="C16" i="12"/>
  <c r="S16" i="12"/>
  <c r="P96" i="1"/>
  <c r="P112" i="1"/>
  <c r="P113" i="1" s="1"/>
  <c r="AA23" i="12" s="1"/>
  <c r="P116" i="1"/>
  <c r="G113" i="1"/>
  <c r="P18" i="1"/>
  <c r="P31" i="1"/>
  <c r="G117" i="1"/>
  <c r="K97" i="1"/>
  <c r="G97" i="1"/>
  <c r="G32" i="1"/>
  <c r="G19" i="1"/>
  <c r="O97" i="1"/>
  <c r="I97" i="1"/>
  <c r="M97" i="1"/>
  <c r="M32" i="1"/>
  <c r="K32" i="1"/>
  <c r="I32" i="1"/>
  <c r="O32" i="1"/>
  <c r="M117" i="1"/>
  <c r="K117" i="1"/>
  <c r="I117" i="1"/>
  <c r="O117" i="1"/>
  <c r="O19" i="1"/>
  <c r="O20" i="1" s="1"/>
  <c r="M19" i="1"/>
  <c r="M20" i="1" s="1"/>
  <c r="K19" i="1"/>
  <c r="K20" i="1" s="1"/>
  <c r="I19" i="1"/>
  <c r="I20" i="1" s="1"/>
  <c r="AC15" i="12" l="1"/>
  <c r="AE15" i="12" s="1"/>
  <c r="K98" i="1"/>
  <c r="Y25" i="12"/>
  <c r="M25" i="12"/>
  <c r="G25" i="12"/>
  <c r="P32" i="1"/>
  <c r="P97" i="1"/>
  <c r="G20" i="1"/>
  <c r="P19" i="1"/>
  <c r="P20" i="1" s="1"/>
  <c r="AA11" i="12" s="1"/>
  <c r="P117" i="1"/>
  <c r="G118" i="1"/>
  <c r="G98" i="1"/>
  <c r="G33" i="1"/>
  <c r="AC14" i="12"/>
  <c r="AE14" i="12" s="1"/>
  <c r="AA38" i="12"/>
  <c r="K118" i="1"/>
  <c r="I118" i="1"/>
  <c r="M118" i="1"/>
  <c r="O118" i="1"/>
  <c r="I98" i="1"/>
  <c r="O98" i="1"/>
  <c r="M98" i="1"/>
  <c r="M33" i="1"/>
  <c r="K33" i="1"/>
  <c r="I33" i="1"/>
  <c r="O33" i="1"/>
  <c r="AC24" i="12" l="1"/>
  <c r="AE24" i="12" s="1"/>
  <c r="K99" i="1"/>
  <c r="Q13" i="12"/>
  <c r="I13" i="12"/>
  <c r="G13" i="12"/>
  <c r="E13" i="12"/>
  <c r="C13" i="12"/>
  <c r="M13" i="12"/>
  <c r="Y13" i="12"/>
  <c r="O13" i="12"/>
  <c r="K13" i="12"/>
  <c r="P33" i="1"/>
  <c r="P98" i="1"/>
  <c r="P118" i="1"/>
  <c r="G119" i="1"/>
  <c r="G99" i="1"/>
  <c r="G34" i="1"/>
  <c r="AC23" i="12"/>
  <c r="AE23" i="12" s="1"/>
  <c r="K34" i="1"/>
  <c r="I34" i="1"/>
  <c r="O34" i="1"/>
  <c r="M34" i="1"/>
  <c r="I119" i="1"/>
  <c r="O119" i="1"/>
  <c r="M119" i="1"/>
  <c r="K119" i="1"/>
  <c r="O99" i="1"/>
  <c r="M99" i="1"/>
  <c r="I99" i="1"/>
  <c r="K100" i="1" l="1"/>
  <c r="P119" i="1"/>
  <c r="P34" i="1"/>
  <c r="P99" i="1"/>
  <c r="G120" i="1"/>
  <c r="G100" i="1"/>
  <c r="G35" i="1"/>
  <c r="O120" i="1"/>
  <c r="I120" i="1"/>
  <c r="M120" i="1"/>
  <c r="K120" i="1"/>
  <c r="I35" i="1"/>
  <c r="K35" i="1"/>
  <c r="O35" i="1"/>
  <c r="M35" i="1"/>
  <c r="O100" i="1"/>
  <c r="M100" i="1"/>
  <c r="I100" i="1"/>
  <c r="P35" i="1" l="1"/>
  <c r="P100" i="1"/>
  <c r="P120" i="1"/>
  <c r="G36" i="1"/>
  <c r="O36" i="1"/>
  <c r="I36" i="1"/>
  <c r="M36" i="1"/>
  <c r="K36" i="1"/>
  <c r="K102" i="1" l="1"/>
  <c r="P36" i="1"/>
  <c r="G102" i="1"/>
  <c r="O102" i="1"/>
  <c r="M102" i="1"/>
  <c r="I102" i="1"/>
  <c r="K103" i="1" l="1"/>
  <c r="P102" i="1"/>
  <c r="G121" i="1"/>
  <c r="G103" i="1"/>
  <c r="AA32" i="12"/>
  <c r="I121" i="1"/>
  <c r="O103" i="1"/>
  <c r="M103" i="1"/>
  <c r="I103" i="1"/>
  <c r="K104" i="1" l="1"/>
  <c r="P103" i="1"/>
  <c r="G104" i="1"/>
  <c r="K121" i="1"/>
  <c r="M121" i="1"/>
  <c r="O121" i="1"/>
  <c r="O104" i="1"/>
  <c r="M104" i="1"/>
  <c r="I104" i="1"/>
  <c r="K105" i="1" l="1"/>
  <c r="P104" i="1"/>
  <c r="P121" i="1"/>
  <c r="Y28" i="12" s="1"/>
  <c r="G105" i="1"/>
  <c r="AC33" i="12"/>
  <c r="AE33" i="12" s="1"/>
  <c r="O105" i="1"/>
  <c r="M105" i="1"/>
  <c r="I105" i="1"/>
  <c r="K106" i="1" l="1"/>
  <c r="M28" i="12"/>
  <c r="O28" i="12"/>
  <c r="U28" i="12"/>
  <c r="I28" i="12"/>
  <c r="S28" i="12"/>
  <c r="K28" i="12"/>
  <c r="W28" i="12"/>
  <c r="Q28" i="12"/>
  <c r="G28" i="12"/>
  <c r="E28" i="12"/>
  <c r="P105" i="1"/>
  <c r="G106" i="1"/>
  <c r="AC32" i="12"/>
  <c r="AE32" i="12" s="1"/>
  <c r="O106" i="1"/>
  <c r="M106" i="1"/>
  <c r="I106" i="1"/>
  <c r="AC27" i="12" l="1"/>
  <c r="AE27" i="12" s="1"/>
  <c r="P106" i="1"/>
  <c r="AC26" i="12"/>
  <c r="AE26" i="12" s="1"/>
  <c r="G38" i="1"/>
  <c r="O38" i="1"/>
  <c r="M38" i="1"/>
  <c r="K38" i="1"/>
  <c r="I38" i="1"/>
  <c r="K107" i="1" l="1"/>
  <c r="K108" i="1" s="1"/>
  <c r="P38" i="1"/>
  <c r="G107" i="1"/>
  <c r="G108" i="1" s="1"/>
  <c r="G39" i="1"/>
  <c r="O107" i="1"/>
  <c r="O108" i="1" s="1"/>
  <c r="M107" i="1"/>
  <c r="M108" i="1" s="1"/>
  <c r="I107" i="1"/>
  <c r="I108" i="1" s="1"/>
  <c r="O39" i="1"/>
  <c r="M39" i="1"/>
  <c r="K39" i="1"/>
  <c r="I39" i="1"/>
  <c r="AA29" i="12" l="1"/>
  <c r="P39" i="1"/>
  <c r="P107" i="1"/>
  <c r="P108" i="1" s="1"/>
  <c r="Y22" i="12" s="1"/>
  <c r="G40" i="1"/>
  <c r="O40" i="1"/>
  <c r="M40" i="1"/>
  <c r="K40" i="1"/>
  <c r="I40" i="1"/>
  <c r="W22" i="12" l="1"/>
  <c r="U22" i="12"/>
  <c r="U45" i="12" s="1"/>
  <c r="Y45" i="12"/>
  <c r="Q22" i="12"/>
  <c r="Q45" i="12" s="1"/>
  <c r="O22" i="12"/>
  <c r="O45" i="12" s="1"/>
  <c r="M22" i="12"/>
  <c r="M45" i="12" s="1"/>
  <c r="K22" i="12"/>
  <c r="K45" i="12" s="1"/>
  <c r="I22" i="12"/>
  <c r="G22" i="12"/>
  <c r="E22" i="12"/>
  <c r="S22" i="12"/>
  <c r="S45" i="12" s="1"/>
  <c r="P40" i="1"/>
  <c r="G41" i="1"/>
  <c r="O41" i="1"/>
  <c r="M41" i="1"/>
  <c r="K41" i="1"/>
  <c r="I41" i="1"/>
  <c r="AC21" i="12" l="1"/>
  <c r="AE21" i="12" s="1"/>
  <c r="AC20" i="12"/>
  <c r="AE20" i="12" s="1"/>
  <c r="P41" i="1"/>
  <c r="G42" i="1"/>
  <c r="AA35" i="12"/>
  <c r="M42" i="1"/>
  <c r="K42" i="1"/>
  <c r="I42" i="1"/>
  <c r="O42" i="1"/>
  <c r="P42" i="1" l="1"/>
  <c r="G43" i="1"/>
  <c r="M43" i="1"/>
  <c r="K43" i="1"/>
  <c r="I43" i="1"/>
  <c r="O43" i="1"/>
  <c r="P43" i="1" l="1"/>
  <c r="AC36" i="12"/>
  <c r="AC35" i="12" l="1"/>
  <c r="AE35" i="12" s="1"/>
  <c r="AE36" i="12"/>
  <c r="AC53" i="12"/>
  <c r="G44" i="1" l="1"/>
  <c r="I44" i="1"/>
  <c r="O44" i="1"/>
  <c r="M44" i="1"/>
  <c r="K44" i="1"/>
  <c r="P44" i="1" l="1"/>
  <c r="G45" i="1"/>
  <c r="O45" i="1"/>
  <c r="M45" i="1"/>
  <c r="K45" i="1"/>
  <c r="I45" i="1"/>
  <c r="P45" i="1" l="1"/>
  <c r="G46" i="1"/>
  <c r="O46" i="1"/>
  <c r="M46" i="1"/>
  <c r="K46" i="1"/>
  <c r="I46" i="1"/>
  <c r="P46" i="1" l="1"/>
  <c r="G47" i="1" l="1"/>
  <c r="O47" i="1"/>
  <c r="M47" i="1"/>
  <c r="K47" i="1"/>
  <c r="I47" i="1"/>
  <c r="P47" i="1" l="1"/>
  <c r="G48" i="1"/>
  <c r="O48" i="1"/>
  <c r="M48" i="1"/>
  <c r="K48" i="1"/>
  <c r="I48" i="1"/>
  <c r="P48" i="1" l="1"/>
  <c r="G49" i="1"/>
  <c r="O49" i="1"/>
  <c r="M49" i="1"/>
  <c r="K49" i="1"/>
  <c r="I49" i="1"/>
  <c r="P49" i="1" l="1"/>
  <c r="G50" i="1" l="1"/>
  <c r="O50" i="1"/>
  <c r="M50" i="1"/>
  <c r="K50" i="1"/>
  <c r="I50" i="1"/>
  <c r="P50" i="1" l="1"/>
  <c r="G51" i="1"/>
  <c r="O51" i="1"/>
  <c r="M51" i="1"/>
  <c r="K51" i="1"/>
  <c r="I51" i="1"/>
  <c r="P51" i="1" l="1"/>
  <c r="G52" i="1"/>
  <c r="M52" i="1"/>
  <c r="K52" i="1"/>
  <c r="I52" i="1"/>
  <c r="O52" i="1"/>
  <c r="P52" i="1" l="1"/>
  <c r="G54" i="1"/>
  <c r="M54" i="1"/>
  <c r="K54" i="1"/>
  <c r="I54" i="1"/>
  <c r="O54" i="1"/>
  <c r="P54" i="1" l="1"/>
  <c r="G55" i="1"/>
  <c r="K55" i="1"/>
  <c r="I55" i="1"/>
  <c r="O55" i="1"/>
  <c r="M55" i="1"/>
  <c r="P55" i="1" l="1"/>
  <c r="G56" i="1"/>
  <c r="I56" i="1"/>
  <c r="O56" i="1"/>
  <c r="K56" i="1"/>
  <c r="M56" i="1"/>
  <c r="P56" i="1" l="1"/>
  <c r="G57" i="1"/>
  <c r="I57" i="1"/>
  <c r="O57" i="1"/>
  <c r="M57" i="1"/>
  <c r="K57" i="1"/>
  <c r="P57" i="1" l="1"/>
  <c r="G58" i="1" l="1"/>
  <c r="K58" i="1" l="1"/>
  <c r="M58" i="1"/>
  <c r="I58" i="1"/>
  <c r="O58" i="1"/>
  <c r="G59" i="1"/>
  <c r="O59" i="1"/>
  <c r="M59" i="1"/>
  <c r="K59" i="1"/>
  <c r="I59" i="1"/>
  <c r="P58" i="1" l="1"/>
  <c r="P59" i="1"/>
  <c r="G60" i="1" l="1"/>
  <c r="M60" i="1"/>
  <c r="K60" i="1"/>
  <c r="I60" i="1"/>
  <c r="O60" i="1"/>
  <c r="P60" i="1" l="1"/>
  <c r="G61" i="1"/>
  <c r="M61" i="1"/>
  <c r="K61" i="1"/>
  <c r="I61" i="1"/>
  <c r="O61" i="1"/>
  <c r="P61" i="1" l="1"/>
  <c r="G62" i="1"/>
  <c r="K62" i="1"/>
  <c r="I62" i="1"/>
  <c r="O62" i="1"/>
  <c r="M62" i="1"/>
  <c r="P62" i="1" l="1"/>
  <c r="G64" i="1"/>
  <c r="I64" i="1"/>
  <c r="O64" i="1"/>
  <c r="M64" i="1"/>
  <c r="K64" i="1"/>
  <c r="P64" i="1" l="1"/>
  <c r="I68" i="1"/>
  <c r="K68" i="1"/>
  <c r="M68" i="1"/>
  <c r="O68" i="1"/>
  <c r="G65" i="1"/>
  <c r="O65" i="1"/>
  <c r="I65" i="1"/>
  <c r="M65" i="1"/>
  <c r="K65" i="1"/>
  <c r="G66" i="1" l="1"/>
  <c r="I66" i="1"/>
  <c r="K66" i="1"/>
  <c r="M66" i="1"/>
  <c r="O66" i="1"/>
  <c r="P68" i="1"/>
  <c r="P65" i="1"/>
  <c r="I69" i="1"/>
  <c r="K69" i="1"/>
  <c r="M69" i="1"/>
  <c r="O69" i="1"/>
  <c r="P66" i="1" l="1"/>
  <c r="P69" i="1"/>
  <c r="K70" i="1"/>
  <c r="O70" i="1"/>
  <c r="I70" i="1"/>
  <c r="M70" i="1"/>
  <c r="P70" i="1" l="1"/>
  <c r="I71" i="1"/>
  <c r="K71" i="1"/>
  <c r="M71" i="1"/>
  <c r="O71" i="1"/>
  <c r="P71" i="1" l="1"/>
  <c r="G72" i="1"/>
  <c r="O72" i="1"/>
  <c r="K72" i="1"/>
  <c r="I72" i="1"/>
  <c r="M72" i="1"/>
  <c r="P72" i="1" l="1"/>
  <c r="G73" i="1"/>
  <c r="O73" i="1"/>
  <c r="K73" i="1"/>
  <c r="I73" i="1"/>
  <c r="M73" i="1"/>
  <c r="P73" i="1" l="1"/>
  <c r="G74" i="1"/>
  <c r="O74" i="1"/>
  <c r="K74" i="1"/>
  <c r="I74" i="1"/>
  <c r="M74" i="1"/>
  <c r="P74" i="1" l="1"/>
  <c r="I75" i="1"/>
  <c r="G75" i="1"/>
  <c r="K75" i="1"/>
  <c r="M75" i="1"/>
  <c r="O75" i="1"/>
  <c r="P75" i="1" l="1"/>
  <c r="I76" i="1"/>
  <c r="G76" i="1"/>
  <c r="O76" i="1"/>
  <c r="K76" i="1"/>
  <c r="M76" i="1"/>
  <c r="P76" i="1" l="1"/>
  <c r="I77" i="1"/>
  <c r="O77" i="1"/>
  <c r="M77" i="1"/>
  <c r="G77" i="1"/>
  <c r="K77" i="1"/>
  <c r="P77" i="1" l="1"/>
  <c r="I78" i="1"/>
  <c r="G78" i="1"/>
  <c r="O78" i="1"/>
  <c r="K78" i="1"/>
  <c r="M78" i="1"/>
  <c r="P78" i="1" l="1"/>
  <c r="I79" i="1"/>
  <c r="G79" i="1"/>
  <c r="O79" i="1"/>
  <c r="M79" i="1"/>
  <c r="K79" i="1"/>
  <c r="P79" i="1" l="1"/>
  <c r="I80" i="1"/>
  <c r="O80" i="1"/>
  <c r="M80" i="1"/>
  <c r="G80" i="1"/>
  <c r="K80" i="1"/>
  <c r="P80" i="1" l="1"/>
  <c r="I81" i="1"/>
  <c r="G81" i="1"/>
  <c r="O81" i="1"/>
  <c r="M81" i="1"/>
  <c r="K81" i="1"/>
  <c r="P81" i="1" l="1"/>
  <c r="I82" i="1"/>
  <c r="M82" i="1"/>
  <c r="K82" i="1"/>
  <c r="P82" i="1" l="1"/>
  <c r="I83" i="1"/>
  <c r="M83" i="1"/>
  <c r="K83" i="1"/>
  <c r="P83" i="1" l="1"/>
  <c r="I84" i="1"/>
  <c r="K84" i="1"/>
  <c r="M84" i="1"/>
  <c r="P84" i="1" l="1"/>
  <c r="I86" i="1" l="1"/>
  <c r="M86" i="1"/>
  <c r="G86" i="1"/>
  <c r="O86" i="1"/>
  <c r="K86" i="1"/>
  <c r="P86" i="1" l="1"/>
  <c r="I87" i="1"/>
  <c r="G87" i="1"/>
  <c r="O87" i="1"/>
  <c r="K87" i="1"/>
  <c r="M87" i="1"/>
  <c r="P87" i="1" l="1"/>
  <c r="G88" i="1"/>
  <c r="O88" i="1"/>
  <c r="K88" i="1"/>
  <c r="I88" i="1"/>
  <c r="M88" i="1"/>
  <c r="P88" i="1" l="1"/>
  <c r="I89" i="1"/>
  <c r="M89" i="1"/>
  <c r="G89" i="1"/>
  <c r="O89" i="1"/>
  <c r="K89" i="1"/>
  <c r="AE30" i="12"/>
  <c r="P89" i="1" l="1"/>
  <c r="I90" i="1"/>
  <c r="G90" i="1"/>
  <c r="M90" i="1"/>
  <c r="K90" i="1"/>
  <c r="O90" i="1"/>
  <c r="AC29" i="12"/>
  <c r="AE29" i="12" s="1"/>
  <c r="P90" i="1" l="1"/>
  <c r="I91" i="1"/>
  <c r="G91" i="1"/>
  <c r="O91" i="1"/>
  <c r="K91" i="1"/>
  <c r="M91" i="1"/>
  <c r="P91" i="1" l="1"/>
  <c r="I92" i="1"/>
  <c r="I93" i="1" s="1"/>
  <c r="K92" i="1"/>
  <c r="K93" i="1" s="1"/>
  <c r="G92" i="1"/>
  <c r="O92" i="1"/>
  <c r="O93" i="1" s="1"/>
  <c r="M92" i="1"/>
  <c r="M93" i="1" s="1"/>
  <c r="G93" i="1" l="1"/>
  <c r="K124" i="1" s="1"/>
  <c r="K125" i="1" s="1"/>
  <c r="K126" i="1" s="1"/>
  <c r="P92" i="1"/>
  <c r="P93" i="1" s="1"/>
  <c r="M124" i="1" l="1"/>
  <c r="M125" i="1" s="1"/>
  <c r="M126" i="1" s="1"/>
  <c r="O124" i="1"/>
  <c r="O125" i="1" s="1"/>
  <c r="O126" i="1" s="1"/>
  <c r="AA17" i="12"/>
  <c r="AA45" i="12" s="1"/>
  <c r="P124" i="1"/>
  <c r="P125" i="1" s="1"/>
  <c r="P126" i="1" s="1"/>
  <c r="G124" i="1"/>
  <c r="G125" i="1" s="1"/>
  <c r="G126" i="1" s="1"/>
  <c r="I124" i="1"/>
  <c r="I125" i="1" s="1"/>
  <c r="I126" i="1" s="1"/>
  <c r="W45" i="12" l="1"/>
  <c r="G19" i="12"/>
  <c r="I19" i="12"/>
  <c r="I45" i="12" s="1"/>
  <c r="C19" i="12"/>
  <c r="C45" i="12" s="1"/>
  <c r="G45" i="12"/>
  <c r="E19" i="12"/>
  <c r="E45" i="12" s="1"/>
  <c r="AC46" i="12"/>
  <c r="AC45" i="12" l="1"/>
  <c r="AC18" i="12"/>
  <c r="AE18" i="12" s="1"/>
  <c r="AC17" i="12"/>
  <c r="AE17" i="12" s="1"/>
  <c r="AC48" i="12"/>
  <c r="AD19" i="12"/>
  <c r="AD31" i="12"/>
  <c r="AD25" i="12"/>
  <c r="AD28" i="12"/>
  <c r="AD43" i="12"/>
  <c r="AD13" i="12"/>
  <c r="AD34" i="12"/>
  <c r="AD22" i="12"/>
  <c r="AD37" i="12"/>
  <c r="AD16" i="12"/>
  <c r="AD40" i="12"/>
  <c r="AC11" i="12"/>
  <c r="AC12" i="12"/>
  <c r="AE12" i="12" s="1"/>
  <c r="AE46" i="12" l="1"/>
</calcChain>
</file>

<file path=xl/sharedStrings.xml><?xml version="1.0" encoding="utf-8"?>
<sst xmlns="http://schemas.openxmlformats.org/spreadsheetml/2006/main" count="244" uniqueCount="133">
  <si>
    <t>ITEM</t>
  </si>
  <si>
    <t>QUANT.</t>
  </si>
  <si>
    <t>SERVIÇOS PRELIMINARES</t>
  </si>
  <si>
    <t>m</t>
  </si>
  <si>
    <t>un</t>
  </si>
  <si>
    <t>MICRODRENAGEM</t>
  </si>
  <si>
    <t>m³</t>
  </si>
  <si>
    <t>GUIAS E SARJETAS</t>
  </si>
  <si>
    <t>h</t>
  </si>
  <si>
    <t>kg</t>
  </si>
  <si>
    <t>TOTAL</t>
  </si>
  <si>
    <t>SINALIZAÇÃO</t>
  </si>
  <si>
    <t>CRONOGRAMA FÍSICO / FINANCEIRO</t>
  </si>
  <si>
    <t>ADMINISTRAÇÃO LOCAL</t>
  </si>
  <si>
    <t>Peso (%)</t>
  </si>
  <si>
    <t>MICRODRENAGEM E MACRODRENAGEM</t>
  </si>
  <si>
    <t>MACRODRENAGEM</t>
  </si>
  <si>
    <t>DESCRIÇÃO DOS SERVIÇOS</t>
  </si>
  <si>
    <t>UNID.</t>
  </si>
  <si>
    <t>PREÇO UNITÁRIO</t>
  </si>
  <si>
    <t>PREÇO TOTAL</t>
  </si>
  <si>
    <t>PLANILHA ORÇAMENTÁRIA</t>
  </si>
  <si>
    <t>SUBTOTAL GERAL</t>
  </si>
  <si>
    <t>BDI</t>
  </si>
  <si>
    <t>TOTAL GERAL</t>
  </si>
  <si>
    <t>PAVIMENTAÇÃO VIÁRIA</t>
  </si>
  <si>
    <t>SERVIÇOS</t>
  </si>
  <si>
    <t>MÊS</t>
  </si>
  <si>
    <t>MÊS 1</t>
  </si>
  <si>
    <t>1                     30</t>
  </si>
  <si>
    <t>MÊS 2</t>
  </si>
  <si>
    <t>MÊS 3</t>
  </si>
  <si>
    <t>MÊS 4</t>
  </si>
  <si>
    <t>MÊS 5</t>
  </si>
  <si>
    <t>MÊS 6</t>
  </si>
  <si>
    <t>MÊS 7</t>
  </si>
  <si>
    <t>MÊS 8</t>
  </si>
  <si>
    <t>%</t>
  </si>
  <si>
    <t>PASSEIO E ACESSIBILIDADE</t>
  </si>
  <si>
    <t>MÊS 9</t>
  </si>
  <si>
    <t>MÊS 10</t>
  </si>
  <si>
    <t>MÊS 11</t>
  </si>
  <si>
    <t>MÊS 12</t>
  </si>
  <si>
    <t>ALA DE CONCRETO</t>
  </si>
  <si>
    <t>CANTEIRO DE OBRAS</t>
  </si>
  <si>
    <t>TOTAL DO ITEM</t>
  </si>
  <si>
    <t xml:space="preserve">QUANT. </t>
  </si>
  <si>
    <t>VALOR TOTAL</t>
  </si>
  <si>
    <t>VISTA LINDA</t>
  </si>
  <si>
    <t>INDAIÁ</t>
  </si>
  <si>
    <t>RAPHAEL</t>
  </si>
  <si>
    <t>CANÇÕES</t>
  </si>
  <si>
    <t>LOCAL: BERTIOGA</t>
  </si>
  <si>
    <t>OBJETO: URBANIZAÇÃO E INFRAESTRUTURA DAS RUAS DE INDAIÁ, VISTA LINDA 2ºETAPA,JARDIM RAPHAEL E LOTEAMENTO JARDIM DAS CANÇÕES</t>
  </si>
  <si>
    <t>PONTE E MURETA</t>
  </si>
  <si>
    <t>placa de identificação para obra</t>
  </si>
  <si>
    <t>m2</t>
  </si>
  <si>
    <t>locação de container tipo depósito - área mínima de 13,80 m²</t>
  </si>
  <si>
    <t>unmes</t>
  </si>
  <si>
    <t>locação de container tipo escritório com 1 vaso sanitário, 1 lavatório e 1 ponto para chuveiro - área mínima de 13,80 m²</t>
  </si>
  <si>
    <t>banheiro químico modelo standard, com manutenção conforme exigências da cetesb</t>
  </si>
  <si>
    <t>tapume com telha metálica. af_05/2018</t>
  </si>
  <si>
    <t>engenheiro civil de obra pleno</t>
  </si>
  <si>
    <t xml:space="preserve">h     </t>
  </si>
  <si>
    <t>encarregado geral de obras</t>
  </si>
  <si>
    <t>vigia noturno com encargos complementares</t>
  </si>
  <si>
    <t>locação de rede de canalização</t>
  </si>
  <si>
    <t>tela plastica laranja, tipo tapume para sinalizacao, malha retangular, rolo 1.20 x 50 m (l x c)</t>
  </si>
  <si>
    <t xml:space="preserve">m     </t>
  </si>
  <si>
    <t>locacao de grupo gerador *80 a 125* kva, motor diesel, rebocavel, acionamento manual</t>
  </si>
  <si>
    <t>taxa de mobilização e desmobilização de equipamentos para execução de rebaixamento de lençol freático</t>
  </si>
  <si>
    <t>tx</t>
  </si>
  <si>
    <t>locação de conjunto de bombeamento a vácuo para rebaixamento de lençol freático, com até 50 ponteiras e potência até 15 hp, mínimo 30 dias</t>
  </si>
  <si>
    <t>cjxdi</t>
  </si>
  <si>
    <t>ponteiras filtrantes, profundidade até 5 m</t>
  </si>
  <si>
    <t>escoramento de solo contínuo</t>
  </si>
  <si>
    <t>demolição (levantamento) mecanizada de pavimento asfáltico, inclusive carregamento, transporte até 1 quilômetro e descarregamento</t>
  </si>
  <si>
    <t>m3</t>
  </si>
  <si>
    <t>transporte de solo de 1ª e 2ª categoria por caminhão até o 2° km</t>
  </si>
  <si>
    <t>escavação mecanizada de valas ou cavas com profundidade de até 2 m</t>
  </si>
  <si>
    <t>lastro de pedra britada</t>
  </si>
  <si>
    <t>tubo de concreto (pa-2), dn= 400mm</t>
  </si>
  <si>
    <t>tubo de concreto (pa-2), dn= 600mm</t>
  </si>
  <si>
    <t>tubo de concreto (pa-2), dn= 800mm</t>
  </si>
  <si>
    <t>tubo de concreto (pa-2), dn= 1000mm</t>
  </si>
  <si>
    <t>manta geotêxtil com resistência à tração longitudinal de 16kn/m e transversal de 14kn/m</t>
  </si>
  <si>
    <t>boca de lobo simples tipo pmsp com tampa de concreto</t>
  </si>
  <si>
    <t>boca de lobo dupla tipo pmsp com tampa de concreto</t>
  </si>
  <si>
    <t>poço de visita de 1,60 x 1,60 x 1,60 m - tipo pmsp</t>
  </si>
  <si>
    <t>chaminé para poço de visita tipo pmsp em alvenaria, diâmetro interno 70 cm - pescoço</t>
  </si>
  <si>
    <t>tampão em ferro fundido, diâmetro de 600 mm, classe d 400 (ruptura&gt; 400 kn)</t>
  </si>
  <si>
    <t>reaterro compactado mecanizado de vala ou cava com compactador</t>
  </si>
  <si>
    <t>carregamento mecanizado de solo de 1ª e 2ª categoria</t>
  </si>
  <si>
    <t>lastro e/ou fundação em rachão mecanizado</t>
  </si>
  <si>
    <t>lastro de concreto impermeabilizado</t>
  </si>
  <si>
    <t>base de bica corrida</t>
  </si>
  <si>
    <t>assentamento e fornecimento de aduela pré moldada 2,00 x 2,00</t>
  </si>
  <si>
    <t>boca de bstc d = 0,80 m - esconsidade 45° - areia e brita comerciais - alas retas</t>
  </si>
  <si>
    <t>boca de bstc d = 0,60 m - esconsidade 45° - areia e brita comerciais - alas retas</t>
  </si>
  <si>
    <t>boca de bscc 2,00 x 2,00 m - esconsidade 30° - areia e brita comerciais</t>
  </si>
  <si>
    <t>limpeza manual do terreno, inclusive troncos até 5 cm de diâmetro, com caminhão à disposição dentro da obra, até o raio de 1 km</t>
  </si>
  <si>
    <t>transporte de solo de 1ª e 2ª categoria por caminhão para distâncias superiores ao 3° km até o 5° km</t>
  </si>
  <si>
    <t>taxa de mobilização e desmobilização de equipamentos para execução de estaca pré-moldada</t>
  </si>
  <si>
    <t>estaca pré-moldada de concreto até 30 t</t>
  </si>
  <si>
    <t>escavação manual em solo de 1ª e 2ª categoria em vala ou cava até 1,5 m</t>
  </si>
  <si>
    <t>forma em madeira comum para fundação</t>
  </si>
  <si>
    <t>forma em madeira comum para estrutura</t>
  </si>
  <si>
    <t>concreto usinado, fck = 30 mpa</t>
  </si>
  <si>
    <t>lançamento e adensamento de concreto ou massa em fundação</t>
  </si>
  <si>
    <t>lançamento e adensamento de concreto ou massa em estrutura</t>
  </si>
  <si>
    <t>armadura em barra de aço ca-50 (a ou b) fyk = 500 mpa</t>
  </si>
  <si>
    <t>placas, vigas e pilares em concreto armado pré-moldado - fck= 35 mpa</t>
  </si>
  <si>
    <t>corrimão em tubo de aço inoxidável escovado, diâmetro de 1 1/2"</t>
  </si>
  <si>
    <t>imprimação betuminosa ligante</t>
  </si>
  <si>
    <t>camada de rolamento em concreto betuminoso usinado quente - cbuq</t>
  </si>
  <si>
    <t>retirada manual de guia pré-moldada, inclusive limpeza, carregamento, transporte até 1 quilômetro e descarregamento</t>
  </si>
  <si>
    <t>demolição mecanizada de sarjeta ou sarjetão, inclusive fragmentação, carregamento, transporte até 1 quilômetro e descarregamento</t>
  </si>
  <si>
    <t>regularização e compactação mecanizada de superfície, sem controle do proctor normal</t>
  </si>
  <si>
    <t>guia pré-moldada reta tipo pmsp 100 - fck 25 mpa</t>
  </si>
  <si>
    <t>sarjeta ou sarjetão moldado no local, tipo pmsp em concreto com fck 25 mpa</t>
  </si>
  <si>
    <t>locação de vias, calçadas, tanques e lagoas</t>
  </si>
  <si>
    <t>abertura e preparo de caixa até 40 cm, compactação do subleito mínimo de 95% do pn e transporte até o raio de 1 km</t>
  </si>
  <si>
    <t>base de pedra nº 03</t>
  </si>
  <si>
    <t xml:space="preserve">base betuminosa de materiais provenientes dos resíduos sólidos da construção civil (rcc) e/ou da fresagem de pavimentos asfálticos (rap) reciclado em usina móvel com até 3% de cap, fornecimento e aplicação, não inclui transporte até o local dos serviços, </t>
  </si>
  <si>
    <t>lastro de brita e pó de pedra</t>
  </si>
  <si>
    <t>imprimação betuminosa impermeabilizante</t>
  </si>
  <si>
    <t>sinalização horizontal com tinta vinílica ou acrílica</t>
  </si>
  <si>
    <t>sinalização horizontal em massa termoplástica à quente por aspersão, espessura de 1,5 mm, para faixas</t>
  </si>
  <si>
    <t>demolição mecanizada de concreto simples, inclusive fragmentação, carregamento, transporte até 1 quilômetro e descarregamento</t>
  </si>
  <si>
    <t>piso com requadro em concreto simples com controle de fck= 20 mpa</t>
  </si>
  <si>
    <t>piso em ladrilho hidráulico podotátil várias cores (25x25cm), assentado com argamassa mista</t>
  </si>
  <si>
    <t xml:space="preserve">        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</si>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</sst>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Cr$&quot;* #,##0.00_);_(&quot;Cr$&quot;* \(#,##0.00\);_(&quot;Cr$&quot;* &quot;-&quot;??_);_(@_)"/>
    <numFmt numFmtId="166" formatCode="0\.00"/>
    <numFmt numFmtId="167" formatCode="&quot;R$ &quot;#,##0.00"/>
  </numFmts>
  <fonts count="26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14"/>
      <name val="Verdana"/>
      <family val="2"/>
    </font>
    <font>
      <sz val="11"/>
      <name val="Verdana"/>
      <family val="2"/>
    </font>
    <font>
      <sz val="8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rgb="FFFF0000"/>
      <name val="Verdana"/>
      <family val="2"/>
    </font>
    <font>
      <sz val="10"/>
      <color rgb="FFFF0000"/>
      <name val="Verdana"/>
      <family val="2"/>
    </font>
    <font>
      <b/>
      <sz val="11"/>
      <name val="Calibri"/>
      <family val="2"/>
      <scheme val="minor"/>
    </font>
    <font>
      <sz val="11"/>
      <color rgb="FFFF0000"/>
      <name val="Verdana"/>
      <family val="2"/>
    </font>
    <font>
      <b/>
      <sz val="16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56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56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56"/>
      </top>
      <bottom style="medium">
        <color indexed="64"/>
      </bottom>
      <diagonal/>
    </border>
    <border>
      <left/>
      <right style="medium">
        <color indexed="64"/>
      </right>
      <top style="thin">
        <color indexed="56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56"/>
      </bottom>
      <diagonal/>
    </border>
    <border>
      <left style="medium">
        <color indexed="64"/>
      </left>
      <right style="medium">
        <color indexed="64"/>
      </right>
      <top style="thin">
        <color indexed="56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56"/>
      </bottom>
      <diagonal/>
    </border>
    <border>
      <left style="medium">
        <color indexed="64"/>
      </left>
      <right/>
      <top style="thin">
        <color indexed="56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56"/>
      </top>
      <bottom/>
      <diagonal/>
    </border>
    <border>
      <left style="thin">
        <color indexed="64"/>
      </left>
      <right style="medium">
        <color indexed="64"/>
      </right>
      <top style="thin">
        <color indexed="56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165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19" fillId="0" borderId="0"/>
    <xf numFmtId="0" fontId="18" fillId="0" borderId="0"/>
    <xf numFmtId="0" fontId="3" fillId="0" borderId="0" applyProtection="0"/>
    <xf numFmtId="0" fontId="19" fillId="0" borderId="0"/>
    <xf numFmtId="0" fontId="19" fillId="0" borderId="0"/>
    <xf numFmtId="0" fontId="18" fillId="0" borderId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/>
    <xf numFmtId="4" fontId="7" fillId="0" borderId="0" xfId="0" applyNumberFormat="1" applyFont="1" applyFill="1" applyBorder="1" applyAlignment="1"/>
    <xf numFmtId="2" fontId="11" fillId="0" borderId="0" xfId="0" applyNumberFormat="1" applyFont="1"/>
    <xf numFmtId="0" fontId="6" fillId="0" borderId="0" xfId="0" applyFont="1" applyBorder="1" applyAlignment="1">
      <alignment horizontal="center" wrapText="1"/>
    </xf>
    <xf numFmtId="2" fontId="5" fillId="0" borderId="0" xfId="0" applyNumberFormat="1" applyFont="1"/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/>
    </xf>
    <xf numFmtId="4" fontId="11" fillId="0" borderId="3" xfId="1" applyNumberFormat="1" applyFont="1" applyFill="1" applyBorder="1" applyAlignment="1">
      <alignment wrapText="1"/>
    </xf>
    <xf numFmtId="4" fontId="11" fillId="0" borderId="3" xfId="1" applyNumberFormat="1" applyFont="1" applyFill="1" applyBorder="1" applyAlignment="1"/>
    <xf numFmtId="4" fontId="11" fillId="0" borderId="3" xfId="0" applyNumberFormat="1" applyFont="1" applyFill="1" applyBorder="1" applyAlignment="1">
      <alignment wrapText="1"/>
    </xf>
    <xf numFmtId="164" fontId="11" fillId="0" borderId="4" xfId="0" applyNumberFormat="1" applyFont="1" applyFill="1" applyBorder="1" applyAlignment="1">
      <alignment horizontal="center" wrapText="1"/>
    </xf>
    <xf numFmtId="4" fontId="0" fillId="0" borderId="0" xfId="0" applyNumberFormat="1"/>
    <xf numFmtId="10" fontId="11" fillId="0" borderId="0" xfId="0" applyNumberFormat="1" applyFont="1" applyBorder="1" applyAlignment="1">
      <alignment horizontal="left" vertical="center"/>
    </xf>
    <xf numFmtId="0" fontId="13" fillId="2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4" fontId="13" fillId="2" borderId="6" xfId="0" applyNumberFormat="1" applyFont="1" applyFill="1" applyBorder="1"/>
    <xf numFmtId="0" fontId="0" fillId="2" borderId="6" xfId="0" applyFill="1" applyBorder="1"/>
    <xf numFmtId="0" fontId="0" fillId="2" borderId="7" xfId="0" applyFill="1" applyBorder="1"/>
    <xf numFmtId="0" fontId="13" fillId="2" borderId="8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9" xfId="0" applyFill="1" applyBorder="1"/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1" xfId="0" applyFont="1" applyFill="1" applyBorder="1" applyAlignment="1"/>
    <xf numFmtId="0" fontId="0" fillId="2" borderId="11" xfId="0" applyFill="1" applyBorder="1"/>
    <xf numFmtId="0" fontId="0" fillId="2" borderId="12" xfId="0" applyFill="1" applyBorder="1"/>
    <xf numFmtId="0" fontId="14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7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67" fontId="1" fillId="0" borderId="13" xfId="0" applyNumberFormat="1" applyFont="1" applyBorder="1" applyAlignment="1">
      <alignment horizontal="right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67" fontId="1" fillId="0" borderId="15" xfId="0" applyNumberFormat="1" applyFont="1" applyBorder="1" applyAlignment="1">
      <alignment horizontal="center"/>
    </xf>
    <xf numFmtId="164" fontId="11" fillId="0" borderId="4" xfId="0" applyNumberFormat="1" applyFont="1" applyFill="1" applyBorder="1" applyAlignment="1">
      <alignment wrapText="1"/>
    </xf>
    <xf numFmtId="164" fontId="6" fillId="0" borderId="4" xfId="0" applyNumberFormat="1" applyFont="1" applyFill="1" applyBorder="1" applyAlignment="1">
      <alignment wrapText="1"/>
    </xf>
    <xf numFmtId="0" fontId="7" fillId="0" borderId="0" xfId="0" applyFont="1" applyBorder="1" applyAlignment="1">
      <alignment horizontal="right"/>
    </xf>
    <xf numFmtId="0" fontId="5" fillId="0" borderId="16" xfId="0" applyFont="1" applyBorder="1" applyAlignment="1">
      <alignment wrapText="1"/>
    </xf>
    <xf numFmtId="0" fontId="5" fillId="0" borderId="16" xfId="0" applyFont="1" applyBorder="1" applyAlignment="1">
      <alignment horizontal="center" wrapText="1"/>
    </xf>
    <xf numFmtId="0" fontId="20" fillId="0" borderId="0" xfId="0" applyNumberFormat="1" applyFont="1" applyFill="1" applyBorder="1" applyAlignment="1"/>
    <xf numFmtId="0" fontId="21" fillId="0" borderId="0" xfId="0" applyFont="1"/>
    <xf numFmtId="4" fontId="11" fillId="0" borderId="4" xfId="0" applyNumberFormat="1" applyFont="1" applyFill="1" applyBorder="1" applyAlignment="1">
      <alignment wrapText="1"/>
    </xf>
    <xf numFmtId="4" fontId="11" fillId="0" borderId="4" xfId="0" applyNumberFormat="1" applyFont="1" applyFill="1" applyBorder="1" applyAlignment="1"/>
    <xf numFmtId="0" fontId="5" fillId="0" borderId="0" xfId="0" applyFont="1" applyFill="1"/>
    <xf numFmtId="0" fontId="9" fillId="0" borderId="0" xfId="0" applyFont="1" applyFill="1" applyBorder="1" applyAlignment="1">
      <alignment vertical="center"/>
    </xf>
    <xf numFmtId="166" fontId="11" fillId="0" borderId="2" xfId="0" applyNumberFormat="1" applyFont="1" applyFill="1" applyBorder="1" applyAlignment="1">
      <alignment horizontal="center" wrapText="1"/>
    </xf>
    <xf numFmtId="166" fontId="6" fillId="4" borderId="2" xfId="0" applyNumberFormat="1" applyFont="1" applyFill="1" applyBorder="1" applyAlignment="1">
      <alignment horizontal="center" wrapText="1"/>
    </xf>
    <xf numFmtId="164" fontId="6" fillId="4" borderId="19" xfId="0" applyNumberFormat="1" applyFont="1" applyFill="1" applyBorder="1" applyAlignment="1">
      <alignment wrapText="1"/>
    </xf>
    <xf numFmtId="164" fontId="11" fillId="4" borderId="19" xfId="0" applyNumberFormat="1" applyFont="1" applyFill="1" applyBorder="1" applyAlignment="1">
      <alignment horizontal="center" wrapText="1"/>
    </xf>
    <xf numFmtId="4" fontId="6" fillId="4" borderId="19" xfId="0" applyNumberFormat="1" applyFont="1" applyFill="1" applyBorder="1" applyAlignment="1">
      <alignment wrapText="1"/>
    </xf>
    <xf numFmtId="4" fontId="11" fillId="4" borderId="20" xfId="0" applyNumberFormat="1" applyFont="1" applyFill="1" applyBorder="1" applyAlignment="1">
      <alignment wrapText="1"/>
    </xf>
    <xf numFmtId="4" fontId="11" fillId="4" borderId="20" xfId="1" applyNumberFormat="1" applyFont="1" applyFill="1" applyBorder="1" applyAlignment="1">
      <alignment wrapText="1"/>
    </xf>
    <xf numFmtId="164" fontId="6" fillId="4" borderId="18" xfId="0" applyNumberFormat="1" applyFont="1" applyFill="1" applyBorder="1" applyAlignment="1">
      <alignment wrapText="1"/>
    </xf>
    <xf numFmtId="164" fontId="11" fillId="4" borderId="18" xfId="0" applyNumberFormat="1" applyFont="1" applyFill="1" applyBorder="1" applyAlignment="1">
      <alignment horizontal="center" wrapText="1"/>
    </xf>
    <xf numFmtId="4" fontId="6" fillId="4" borderId="18" xfId="0" applyNumberFormat="1" applyFont="1" applyFill="1" applyBorder="1" applyAlignment="1">
      <alignment wrapText="1"/>
    </xf>
    <xf numFmtId="4" fontId="11" fillId="4" borderId="17" xfId="0" applyNumberFormat="1" applyFont="1" applyFill="1" applyBorder="1" applyAlignment="1">
      <alignment wrapText="1"/>
    </xf>
    <xf numFmtId="4" fontId="11" fillId="4" borderId="17" xfId="1" applyNumberFormat="1" applyFont="1" applyFill="1" applyBorder="1" applyAlignment="1">
      <alignment wrapText="1"/>
    </xf>
    <xf numFmtId="164" fontId="6" fillId="4" borderId="4" xfId="0" applyNumberFormat="1" applyFont="1" applyFill="1" applyBorder="1" applyAlignment="1">
      <alignment wrapText="1"/>
    </xf>
    <xf numFmtId="164" fontId="11" fillId="4" borderId="4" xfId="0" applyNumberFormat="1" applyFont="1" applyFill="1" applyBorder="1" applyAlignment="1">
      <alignment horizontal="center" wrapText="1"/>
    </xf>
    <xf numFmtId="4" fontId="11" fillId="4" borderId="4" xfId="0" applyNumberFormat="1" applyFont="1" applyFill="1" applyBorder="1" applyAlignment="1"/>
    <xf numFmtId="4" fontId="11" fillId="4" borderId="3" xfId="0" applyNumberFormat="1" applyFont="1" applyFill="1" applyBorder="1" applyAlignment="1">
      <alignment wrapText="1"/>
    </xf>
    <xf numFmtId="4" fontId="11" fillId="4" borderId="3" xfId="1" applyNumberFormat="1" applyFont="1" applyFill="1" applyBorder="1" applyAlignment="1"/>
    <xf numFmtId="4" fontId="11" fillId="4" borderId="4" xfId="0" applyNumberFormat="1" applyFont="1" applyFill="1" applyBorder="1" applyAlignment="1">
      <alignment wrapText="1"/>
    </xf>
    <xf numFmtId="164" fontId="6" fillId="4" borderId="4" xfId="0" applyNumberFormat="1" applyFont="1" applyFill="1" applyBorder="1" applyAlignment="1">
      <alignment horizontal="right" wrapText="1"/>
    </xf>
    <xf numFmtId="4" fontId="6" fillId="4" borderId="3" xfId="1" applyNumberFormat="1" applyFont="1" applyFill="1" applyBorder="1" applyAlignment="1">
      <alignment wrapText="1"/>
    </xf>
    <xf numFmtId="4" fontId="6" fillId="4" borderId="3" xfId="12" applyNumberFormat="1" applyFont="1" applyFill="1" applyBorder="1" applyAlignment="1">
      <alignment wrapText="1"/>
    </xf>
    <xf numFmtId="166" fontId="11" fillId="0" borderId="4" xfId="0" applyNumberFormat="1" applyFont="1" applyFill="1" applyBorder="1" applyAlignment="1">
      <alignment horizontal="center" wrapText="1"/>
    </xf>
    <xf numFmtId="164" fontId="6" fillId="0" borderId="4" xfId="0" applyNumberFormat="1" applyFont="1" applyFill="1" applyBorder="1" applyAlignment="1">
      <alignment horizontal="right" wrapText="1"/>
    </xf>
    <xf numFmtId="4" fontId="6" fillId="0" borderId="3" xfId="1" applyNumberFormat="1" applyFont="1" applyFill="1" applyBorder="1" applyAlignment="1">
      <alignment wrapText="1"/>
    </xf>
    <xf numFmtId="10" fontId="11" fillId="4" borderId="4" xfId="0" applyNumberFormat="1" applyFont="1" applyFill="1" applyBorder="1" applyAlignment="1">
      <alignment horizontal="center" wrapText="1"/>
    </xf>
    <xf numFmtId="10" fontId="6" fillId="4" borderId="4" xfId="12" applyNumberFormat="1" applyFont="1" applyFill="1" applyBorder="1" applyAlignment="1">
      <alignment wrapText="1"/>
    </xf>
    <xf numFmtId="0" fontId="9" fillId="0" borderId="2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22" xfId="0" applyFont="1" applyBorder="1" applyAlignment="1">
      <alignment wrapText="1"/>
    </xf>
    <xf numFmtId="0" fontId="5" fillId="0" borderId="23" xfId="0" applyFont="1" applyBorder="1" applyAlignment="1">
      <alignment wrapText="1"/>
    </xf>
    <xf numFmtId="164" fontId="6" fillId="4" borderId="24" xfId="0" applyNumberFormat="1" applyFont="1" applyFill="1" applyBorder="1" applyAlignment="1">
      <alignment horizontal="right" wrapText="1"/>
    </xf>
    <xf numFmtId="164" fontId="11" fillId="4" borderId="24" xfId="0" applyNumberFormat="1" applyFont="1" applyFill="1" applyBorder="1" applyAlignment="1">
      <alignment horizontal="center" wrapText="1"/>
    </xf>
    <xf numFmtId="4" fontId="11" fillId="4" borderId="24" xfId="0" applyNumberFormat="1" applyFont="1" applyFill="1" applyBorder="1" applyAlignment="1">
      <alignment wrapText="1"/>
    </xf>
    <xf numFmtId="4" fontId="11" fillId="4" borderId="25" xfId="0" applyNumberFormat="1" applyFont="1" applyFill="1" applyBorder="1" applyAlignment="1">
      <alignment wrapText="1"/>
    </xf>
    <xf numFmtId="4" fontId="6" fillId="4" borderId="25" xfId="1" applyNumberFormat="1" applyFont="1" applyFill="1" applyBorder="1" applyAlignment="1">
      <alignment wrapText="1"/>
    </xf>
    <xf numFmtId="167" fontId="16" fillId="0" borderId="26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10" fontId="0" fillId="0" borderId="0" xfId="0" applyNumberFormat="1" applyBorder="1" applyAlignment="1">
      <alignment vertical="center" wrapText="1"/>
    </xf>
    <xf numFmtId="10" fontId="0" fillId="0" borderId="0" xfId="0" applyNumberFormat="1" applyBorder="1" applyAlignment="1">
      <alignment horizontal="center" vertical="center" wrapText="1"/>
    </xf>
    <xf numFmtId="0" fontId="1" fillId="4" borderId="5" xfId="0" applyFont="1" applyFill="1" applyBorder="1" applyAlignment="1">
      <alignment vertical="top"/>
    </xf>
    <xf numFmtId="0" fontId="1" fillId="4" borderId="7" xfId="0" applyFont="1" applyFill="1" applyBorder="1" applyAlignment="1">
      <alignment horizontal="right" vertical="center"/>
    </xf>
    <xf numFmtId="0" fontId="1" fillId="4" borderId="10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vertical="top"/>
    </xf>
    <xf numFmtId="4" fontId="13" fillId="2" borderId="0" xfId="0" applyNumberFormat="1" applyFont="1" applyFill="1" applyBorder="1"/>
    <xf numFmtId="4" fontId="17" fillId="2" borderId="0" xfId="0" applyNumberFormat="1" applyFont="1" applyFill="1" applyBorder="1"/>
    <xf numFmtId="4" fontId="11" fillId="0" borderId="3" xfId="0" applyNumberFormat="1" applyFont="1" applyFill="1" applyBorder="1" applyAlignment="1">
      <alignment horizontal="right" wrapText="1"/>
    </xf>
    <xf numFmtId="166" fontId="11" fillId="4" borderId="32" xfId="0" applyNumberFormat="1" applyFont="1" applyFill="1" applyBorder="1" applyAlignment="1">
      <alignment horizontal="center" wrapText="1"/>
    </xf>
    <xf numFmtId="166" fontId="11" fillId="4" borderId="33" xfId="0" applyNumberFormat="1" applyFont="1" applyFill="1" applyBorder="1" applyAlignment="1">
      <alignment horizontal="center" wrapText="1"/>
    </xf>
    <xf numFmtId="0" fontId="0" fillId="0" borderId="0" xfId="12" applyNumberFormat="1" applyFont="1"/>
    <xf numFmtId="0" fontId="11" fillId="0" borderId="4" xfId="0" applyNumberFormat="1" applyFont="1" applyFill="1" applyBorder="1" applyAlignment="1">
      <alignment wrapText="1"/>
    </xf>
    <xf numFmtId="166" fontId="6" fillId="0" borderId="2" xfId="0" applyNumberFormat="1" applyFont="1" applyFill="1" applyBorder="1" applyAlignment="1">
      <alignment horizontal="center" wrapText="1"/>
    </xf>
    <xf numFmtId="166" fontId="23" fillId="0" borderId="2" xfId="0" applyNumberFormat="1" applyFont="1" applyFill="1" applyBorder="1" applyAlignment="1">
      <alignment horizontal="center" wrapText="1"/>
    </xf>
    <xf numFmtId="164" fontId="23" fillId="0" borderId="4" xfId="0" applyNumberFormat="1" applyFont="1" applyFill="1" applyBorder="1" applyAlignment="1">
      <alignment horizontal="center" wrapText="1"/>
    </xf>
    <xf numFmtId="4" fontId="23" fillId="0" borderId="3" xfId="0" applyNumberFormat="1" applyFont="1" applyFill="1" applyBorder="1" applyAlignment="1">
      <alignment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4" fontId="6" fillId="4" borderId="47" xfId="0" applyNumberFormat="1" applyFont="1" applyFill="1" applyBorder="1" applyAlignment="1">
      <alignment wrapText="1"/>
    </xf>
    <xf numFmtId="4" fontId="6" fillId="4" borderId="48" xfId="0" applyNumberFormat="1" applyFont="1" applyFill="1" applyBorder="1" applyAlignment="1">
      <alignment wrapText="1"/>
    </xf>
    <xf numFmtId="4" fontId="11" fillId="0" borderId="29" xfId="0" applyNumberFormat="1" applyFont="1" applyFill="1" applyBorder="1" applyAlignment="1">
      <alignment wrapText="1"/>
    </xf>
    <xf numFmtId="4" fontId="11" fillId="0" borderId="44" xfId="0" applyNumberFormat="1" applyFont="1" applyFill="1" applyBorder="1" applyAlignment="1">
      <alignment wrapText="1"/>
    </xf>
    <xf numFmtId="4" fontId="11" fillId="4" borderId="29" xfId="0" applyNumberFormat="1" applyFont="1" applyFill="1" applyBorder="1" applyAlignment="1">
      <alignment wrapText="1"/>
    </xf>
    <xf numFmtId="4" fontId="6" fillId="4" borderId="30" xfId="0" applyNumberFormat="1" applyFont="1" applyFill="1" applyBorder="1" applyAlignment="1">
      <alignment wrapText="1"/>
    </xf>
    <xf numFmtId="4" fontId="6" fillId="4" borderId="43" xfId="0" applyNumberFormat="1" applyFont="1" applyFill="1" applyBorder="1" applyAlignment="1">
      <alignment wrapText="1"/>
    </xf>
    <xf numFmtId="4" fontId="11" fillId="4" borderId="29" xfId="0" applyNumberFormat="1" applyFont="1" applyFill="1" applyBorder="1" applyAlignment="1"/>
    <xf numFmtId="4" fontId="11" fillId="4" borderId="44" xfId="0" applyNumberFormat="1" applyFont="1" applyFill="1" applyBorder="1" applyAlignment="1"/>
    <xf numFmtId="4" fontId="11" fillId="0" borderId="29" xfId="0" applyNumberFormat="1" applyFont="1" applyFill="1" applyBorder="1" applyAlignment="1"/>
    <xf numFmtId="4" fontId="11" fillId="0" borderId="44" xfId="0" applyNumberFormat="1" applyFont="1" applyFill="1" applyBorder="1" applyAlignment="1"/>
    <xf numFmtId="4" fontId="23" fillId="0" borderId="29" xfId="0" applyNumberFormat="1" applyFont="1" applyFill="1" applyBorder="1" applyAlignment="1"/>
    <xf numFmtId="4" fontId="23" fillId="0" borderId="44" xfId="0" applyNumberFormat="1" applyFont="1" applyFill="1" applyBorder="1" applyAlignment="1"/>
    <xf numFmtId="10" fontId="6" fillId="4" borderId="29" xfId="12" applyNumberFormat="1" applyFont="1" applyFill="1" applyBorder="1" applyAlignment="1">
      <alignment wrapText="1"/>
    </xf>
    <xf numFmtId="4" fontId="11" fillId="4" borderId="49" xfId="0" applyNumberFormat="1" applyFont="1" applyFill="1" applyBorder="1" applyAlignment="1">
      <alignment wrapText="1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7" fontId="25" fillId="0" borderId="0" xfId="12" applyNumberFormat="1" applyFont="1"/>
    <xf numFmtId="4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167" fontId="0" fillId="0" borderId="0" xfId="12" applyNumberFormat="1" applyFont="1"/>
    <xf numFmtId="166" fontId="11" fillId="0" borderId="2" xfId="0" applyNumberFormat="1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vertical="center" wrapText="1"/>
    </xf>
    <xf numFmtId="4" fontId="11" fillId="0" borderId="3" xfId="0" applyNumberFormat="1" applyFont="1" applyFill="1" applyBorder="1" applyAlignment="1">
      <alignment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4" fontId="11" fillId="0" borderId="3" xfId="1" applyNumberFormat="1" applyFont="1" applyFill="1" applyBorder="1" applyAlignment="1">
      <alignment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17" fontId="6" fillId="3" borderId="39" xfId="0" applyNumberFormat="1" applyFont="1" applyFill="1" applyBorder="1" applyAlignment="1">
      <alignment horizontal="center" vertical="center" wrapText="1"/>
    </xf>
    <xf numFmtId="17" fontId="6" fillId="3" borderId="40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left" vertical="distributed"/>
    </xf>
    <xf numFmtId="0" fontId="9" fillId="0" borderId="0" xfId="0" applyFont="1" applyFill="1" applyBorder="1" applyAlignment="1">
      <alignment horizontal="left" vertical="distributed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distributed"/>
    </xf>
    <xf numFmtId="0" fontId="22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167" fontId="1" fillId="0" borderId="14" xfId="0" applyNumberFormat="1" applyFont="1" applyBorder="1" applyAlignment="1">
      <alignment horizontal="center" vertical="center"/>
    </xf>
    <xf numFmtId="167" fontId="1" fillId="0" borderId="13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/>
    </xf>
    <xf numFmtId="167" fontId="1" fillId="0" borderId="12" xfId="0" applyNumberFormat="1" applyFont="1" applyBorder="1" applyAlignment="1">
      <alignment horizontal="center"/>
    </xf>
    <xf numFmtId="167" fontId="1" fillId="0" borderId="31" xfId="0" applyNumberFormat="1" applyFont="1" applyBorder="1" applyAlignment="1">
      <alignment horizontal="center" vertical="center"/>
    </xf>
    <xf numFmtId="167" fontId="1" fillId="0" borderId="28" xfId="0" applyNumberFormat="1" applyFont="1" applyBorder="1" applyAlignment="1">
      <alignment horizontal="center" vertical="center"/>
    </xf>
    <xf numFmtId="167" fontId="1" fillId="0" borderId="27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0" fontId="1" fillId="0" borderId="8" xfId="0" applyNumberFormat="1" applyFont="1" applyFill="1" applyBorder="1" applyAlignment="1">
      <alignment horizontal="center"/>
    </xf>
    <xf numFmtId="10" fontId="1" fillId="0" borderId="9" xfId="0" applyNumberFormat="1" applyFont="1" applyFill="1" applyBorder="1" applyAlignment="1">
      <alignment horizontal="center"/>
    </xf>
    <xf numFmtId="167" fontId="1" fillId="0" borderId="10" xfId="0" applyNumberFormat="1" applyFont="1" applyFill="1" applyBorder="1" applyAlignment="1">
      <alignment horizontal="center"/>
    </xf>
    <xf numFmtId="167" fontId="1" fillId="0" borderId="12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0" fontId="1" fillId="4" borderId="8" xfId="0" applyNumberFormat="1" applyFont="1" applyFill="1" applyBorder="1" applyAlignment="1">
      <alignment horizontal="center"/>
    </xf>
    <xf numFmtId="10" fontId="1" fillId="4" borderId="9" xfId="0" applyNumberFormat="1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" fillId="4" borderId="10" xfId="0" applyFont="1" applyFill="1" applyBorder="1" applyAlignment="1">
      <alignment horizontal="right" vertical="center"/>
    </xf>
    <xf numFmtId="0" fontId="0" fillId="4" borderId="12" xfId="0" applyFill="1" applyBorder="1" applyAlignment="1">
      <alignment horizontal="right" vertical="center"/>
    </xf>
    <xf numFmtId="0" fontId="1" fillId="4" borderId="10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164" fontId="12" fillId="4" borderId="7" xfId="0" applyNumberFormat="1" applyFont="1" applyFill="1" applyBorder="1" applyAlignment="1">
      <alignment horizontal="center" vertical="center" wrapText="1"/>
    </xf>
    <xf numFmtId="164" fontId="12" fillId="4" borderId="9" xfId="0" applyNumberFormat="1" applyFont="1" applyFill="1" applyBorder="1" applyAlignment="1">
      <alignment horizontal="center" vertical="center" wrapText="1"/>
    </xf>
    <xf numFmtId="164" fontId="12" fillId="4" borderId="12" xfId="0" applyNumberFormat="1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center" wrapText="1"/>
    </xf>
    <xf numFmtId="0" fontId="2" fillId="0" borderId="9" xfId="3" applyFon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left"/>
    </xf>
    <xf numFmtId="4" fontId="2" fillId="2" borderId="9" xfId="0" applyNumberFormat="1" applyFont="1" applyFill="1" applyBorder="1" applyAlignment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</cellXfs>
  <cellStyles count="23">
    <cellStyle name="Moeda" xfId="1" builtinId="4"/>
    <cellStyle name="Moeda 2" xfId="2"/>
    <cellStyle name="Normal" xfId="0" builtinId="0"/>
    <cellStyle name="Normal 11" xfId="3"/>
    <cellStyle name="Normal 13" xfId="4"/>
    <cellStyle name="Normal 2" xfId="5"/>
    <cellStyle name="Normal 2 2" xfId="6"/>
    <cellStyle name="Normal 2 2 2" xfId="7"/>
    <cellStyle name="Normal 2 3" xfId="8"/>
    <cellStyle name="Normal 2 5" xfId="9"/>
    <cellStyle name="Normal 3" xfId="10"/>
    <cellStyle name="Normal 4" xfId="11"/>
    <cellStyle name="Porcentagem" xfId="12" builtinId="5"/>
    <cellStyle name="Porcentagem 2" xfId="22"/>
    <cellStyle name="Separador de milhares 10" xfId="13"/>
    <cellStyle name="Separador de milhares 11" xfId="14"/>
    <cellStyle name="Separador de milhares 2" xfId="15"/>
    <cellStyle name="Separador de milhares 3" xfId="16"/>
    <cellStyle name="Vírgula 2" xfId="17"/>
    <cellStyle name="Vírgula 2 2" xfId="18"/>
    <cellStyle name="Vírgula 2 7" xfId="19"/>
    <cellStyle name="Vírgula 3" xfId="20"/>
    <cellStyle name="Vírgula 4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frota\PLANILHA%20M&#218;LTIPLA%20V3.0.5_INFRA_INDAIA_REV%2004_ETAPA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Users\jussara_5901\Downloads\PLANILHA%20EMPRESA%20READEQUAD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Users\gustavo_5988\Desktop\PLANILHA%20PADR&#195;O%20DE%20DRENAGEM%20E%20PAVIMENTA&#199;&#195;O%20-%20CPOS\TABELAS%20OR&#199;AMENT&#193;RIAS\SINAPI%2009-2019\Refer&#234;ncia%2009-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BERTIOGA\Nova%20pasta\GIGOV%20ST\REPROGRAMA&#199;&#195;O%20INDAIA\REPROGRAMA&#199;&#195;O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MEMORIA DE CALCULO"/>
    </sheetNames>
    <sheetDataSet>
      <sheetData sheetId="0" refreshError="1"/>
      <sheetData sheetId="1" refreshError="1">
        <row r="6">
          <cell r="F6" t="str">
            <v>BERTIOGA/SP</v>
          </cell>
        </row>
        <row r="16">
          <cell r="F16" t="str">
            <v>PAVIMENTACAO DE VIAS LOCALIZADAS DENTRO DO PERIMETRO URBANO DO MUNICIPIO DE BERTIOGA</v>
          </cell>
        </row>
        <row r="17">
          <cell r="F17" t="str">
            <v>INFRAESTRUTURA URBANA BAIRRO INDAIÁ</v>
          </cell>
        </row>
        <row r="18">
          <cell r="F18" t="str">
            <v>DESONERADO</v>
          </cell>
        </row>
      </sheetData>
      <sheetData sheetId="2" refreshError="1"/>
      <sheetData sheetId="3" refreshError="1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</sheetNames>
    <sheetDataSet>
      <sheetData sheetId="0">
        <row r="37">
          <cell r="T37" t="str">
            <v>BDI 1</v>
          </cell>
          <cell r="U37" t="str">
            <v>BDI 2</v>
          </cell>
          <cell r="V37" t="str">
            <v>BDI 3</v>
          </cell>
          <cell r="W37" t="str">
            <v>BDI 4</v>
          </cell>
          <cell r="X37" t="str">
            <v>BDI 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Banco"/>
      <sheetName val="Composições"/>
      <sheetName val="Cotações"/>
      <sheetName val="Relatórios"/>
      <sheetName val="Busca"/>
    </sheetNames>
    <sheetDataSet>
      <sheetData sheetId="0" refreshError="1"/>
      <sheetData sheetId="1"/>
      <sheetData sheetId="2" refreshError="1"/>
      <sheetData sheetId="3">
        <row r="22">
          <cell r="B22" t="str">
            <v>ÍNDICE</v>
          </cell>
        </row>
        <row r="25">
          <cell r="B25" t="str">
            <v>EMPRESAS</v>
          </cell>
        </row>
      </sheetData>
      <sheetData sheetId="4">
        <row r="1">
          <cell r="A1" t="str">
            <v>DADOS DOS RELATÓRIOS IMPORTADOS</v>
          </cell>
        </row>
        <row r="5">
          <cell r="A5" t="str">
            <v>TIPO</v>
          </cell>
        </row>
        <row r="6">
          <cell r="A6" t="str">
            <v>SINAPI</v>
          </cell>
        </row>
        <row r="7">
          <cell r="A7" t="str">
            <v>SINAPI</v>
          </cell>
        </row>
        <row r="8">
          <cell r="A8" t="str">
            <v>SINAPI</v>
          </cell>
        </row>
        <row r="9">
          <cell r="A9" t="str">
            <v>SINAPI</v>
          </cell>
        </row>
        <row r="10">
          <cell r="A10" t="str">
            <v>SINAPI-I</v>
          </cell>
        </row>
        <row r="11">
          <cell r="A11" t="str">
            <v>SINAPI-I</v>
          </cell>
        </row>
        <row r="12">
          <cell r="A12" t="str">
            <v>SINAPI-I</v>
          </cell>
        </row>
        <row r="13">
          <cell r="A13" t="str">
            <v>SINAPI-I</v>
          </cell>
        </row>
        <row r="14">
          <cell r="A14" t="str">
            <v>SINAPI-I</v>
          </cell>
        </row>
        <row r="15">
          <cell r="A15" t="str">
            <v>SINAPI-I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Memoria"/>
      <sheetName val="Justificativa"/>
      <sheetName val="Cust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FS1510"/>
  <sheetViews>
    <sheetView tabSelected="1" view="pageBreakPreview" topLeftCell="EN1459" zoomScale="90" zoomScaleNormal="80" zoomScaleSheetLayoutView="90" zoomScalePageLayoutView="70" workbookViewId="0">
      <selection activeCell="FS1510" sqref="FS1510"/>
    </sheetView>
  </sheetViews>
  <sheetFormatPr defaultRowHeight="12.75" x14ac:dyDescent="0.2"/>
  <cols>
    <col min="1" max="1" width="10" style="1" customWidth="1"/>
    <col min="2" max="2" width="57" style="1" customWidth="1"/>
    <col min="3" max="3" width="9.7109375" style="3" customWidth="1"/>
    <col min="4" max="4" width="15.7109375" style="1" customWidth="1"/>
    <col min="5" max="5" width="14.5703125" style="1" customWidth="1"/>
    <col min="6" max="6" width="12.7109375" style="1" hidden="1" customWidth="1"/>
    <col min="7" max="7" width="23.140625" style="1" hidden="1" customWidth="1"/>
    <col min="8" max="8" width="12.7109375" style="1" hidden="1" customWidth="1"/>
    <col min="9" max="9" width="21" style="1" hidden="1" customWidth="1"/>
    <col min="10" max="10" width="12.7109375" style="1" hidden="1" customWidth="1"/>
    <col min="11" max="11" width="18.7109375" style="1" hidden="1" customWidth="1"/>
    <col min="12" max="12" width="12.7109375" style="1" hidden="1" customWidth="1"/>
    <col min="13" max="13" width="18.7109375" style="1" hidden="1" customWidth="1"/>
    <col min="14" max="14" width="12.7109375" style="1" hidden="1" customWidth="1"/>
    <col min="15" max="15" width="18.7109375" style="1" hidden="1" customWidth="1"/>
    <col min="16" max="16" width="21.7109375" style="1" customWidth="1"/>
    <col min="17" max="17" width="4.140625" style="1" customWidth="1"/>
    <col min="18" max="16384" width="9.140625" style="1"/>
  </cols>
  <sheetData>
    <row r="1" spans="1:17" ht="13.5" thickBot="1" x14ac:dyDescent="0.25"/>
    <row r="2" spans="1:17" ht="33" customHeight="1" x14ac:dyDescent="0.2">
      <c r="A2" s="153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5"/>
      <c r="Q2" s="2"/>
    </row>
    <row r="3" spans="1:17" ht="33" customHeight="1" x14ac:dyDescent="0.2">
      <c r="A3" s="156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8"/>
      <c r="Q3" s="2"/>
    </row>
    <row r="4" spans="1:17" ht="33" customHeight="1" thickBot="1" x14ac:dyDescent="0.25">
      <c r="A4" s="159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1"/>
      <c r="Q4" s="2"/>
    </row>
    <row r="5" spans="1:17" ht="27" customHeight="1" x14ac:dyDescent="0.2">
      <c r="A5" s="162" t="s">
        <v>21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4"/>
      <c r="Q5" s="2"/>
    </row>
    <row r="6" spans="1:17" ht="14.25" customHeight="1" x14ac:dyDescent="0.2">
      <c r="A6" s="85"/>
      <c r="B6" s="4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86"/>
      <c r="Q6" s="2"/>
    </row>
    <row r="7" spans="1:17" ht="14.25" customHeight="1" x14ac:dyDescent="0.2">
      <c r="A7" s="149" t="s">
        <v>53</v>
      </c>
      <c r="B7" s="150"/>
      <c r="C7" s="150"/>
      <c r="D7" s="150"/>
      <c r="E7" s="150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2"/>
      <c r="Q7" s="2"/>
    </row>
    <row r="8" spans="1:17" ht="12.75" customHeight="1" x14ac:dyDescent="0.2">
      <c r="A8" s="149"/>
      <c r="B8" s="150"/>
      <c r="C8" s="150"/>
      <c r="D8" s="150"/>
      <c r="E8" s="150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2"/>
      <c r="Q8" s="2"/>
    </row>
    <row r="9" spans="1:17" ht="14.25" customHeight="1" x14ac:dyDescent="0.2">
      <c r="A9" s="169" t="s">
        <v>52</v>
      </c>
      <c r="B9" s="170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87"/>
      <c r="Q9" s="2"/>
    </row>
    <row r="10" spans="1:17" ht="14.25" customHeight="1" x14ac:dyDescent="0.2">
      <c r="A10" s="85"/>
      <c r="B10" s="5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87"/>
      <c r="Q10" s="2"/>
    </row>
    <row r="11" spans="1:17" ht="15" customHeight="1" thickBot="1" x14ac:dyDescent="0.25">
      <c r="A11" s="88"/>
      <c r="B11" s="51"/>
      <c r="C11" s="52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89"/>
      <c r="Q11" s="2"/>
    </row>
    <row r="12" spans="1:17" s="5" customFormat="1" ht="21" customHeight="1" x14ac:dyDescent="0.2">
      <c r="A12" s="167" t="s">
        <v>0</v>
      </c>
      <c r="B12" s="165" t="s">
        <v>17</v>
      </c>
      <c r="C12" s="147" t="s">
        <v>18</v>
      </c>
      <c r="D12" s="165" t="s">
        <v>1</v>
      </c>
      <c r="E12" s="145" t="s">
        <v>19</v>
      </c>
      <c r="F12" s="165" t="s">
        <v>48</v>
      </c>
      <c r="G12" s="165"/>
      <c r="H12" s="165" t="s">
        <v>49</v>
      </c>
      <c r="I12" s="165"/>
      <c r="J12" s="165" t="s">
        <v>50</v>
      </c>
      <c r="K12" s="165"/>
      <c r="L12" s="165" t="s">
        <v>51</v>
      </c>
      <c r="M12" s="165"/>
      <c r="N12" s="165"/>
      <c r="O12" s="165"/>
      <c r="P12" s="145" t="s">
        <v>20</v>
      </c>
      <c r="Q12" s="6"/>
    </row>
    <row r="13" spans="1:17" s="5" customFormat="1" ht="21" customHeight="1" thickBot="1" x14ac:dyDescent="0.25">
      <c r="A13" s="168"/>
      <c r="B13" s="166"/>
      <c r="C13" s="148"/>
      <c r="D13" s="166"/>
      <c r="E13" s="146"/>
      <c r="F13" s="115" t="s">
        <v>46</v>
      </c>
      <c r="G13" s="116" t="s">
        <v>47</v>
      </c>
      <c r="H13" s="115" t="s">
        <v>46</v>
      </c>
      <c r="I13" s="116" t="s">
        <v>47</v>
      </c>
      <c r="J13" s="115" t="s">
        <v>46</v>
      </c>
      <c r="K13" s="116" t="s">
        <v>47</v>
      </c>
      <c r="L13" s="115" t="s">
        <v>46</v>
      </c>
      <c r="M13" s="116" t="s">
        <v>47</v>
      </c>
      <c r="N13" s="115" t="s">
        <v>46</v>
      </c>
      <c r="O13" s="116" t="s">
        <v>47</v>
      </c>
      <c r="P13" s="146"/>
      <c r="Q13" s="7"/>
    </row>
    <row r="14" spans="1:17" ht="14.25" x14ac:dyDescent="0.2">
      <c r="A14" s="60">
        <v>100</v>
      </c>
      <c r="B14" s="61" t="s">
        <v>44</v>
      </c>
      <c r="C14" s="62"/>
      <c r="D14" s="63"/>
      <c r="E14" s="64"/>
      <c r="F14" s="117"/>
      <c r="G14" s="118"/>
      <c r="H14" s="117"/>
      <c r="I14" s="118"/>
      <c r="J14" s="117"/>
      <c r="K14" s="118"/>
      <c r="L14" s="117"/>
      <c r="M14" s="118"/>
      <c r="N14" s="117"/>
      <c r="O14" s="118"/>
      <c r="P14" s="65"/>
      <c r="Q14" s="8"/>
    </row>
    <row r="15" spans="1:17" ht="14.25" x14ac:dyDescent="0.2">
      <c r="A15" s="139">
        <v>101</v>
      </c>
      <c r="B15" s="48" t="s">
        <v>55</v>
      </c>
      <c r="C15" s="140" t="s">
        <v>56</v>
      </c>
      <c r="D15" s="141">
        <v>36</v>
      </c>
      <c r="E15" s="142"/>
      <c r="F15" s="119">
        <v>12</v>
      </c>
      <c r="G15" s="120">
        <f>F15*$E15</f>
        <v>0</v>
      </c>
      <c r="H15" s="119">
        <v>12</v>
      </c>
      <c r="I15" s="120">
        <f>H15*$E15</f>
        <v>0</v>
      </c>
      <c r="J15" s="119">
        <v>6</v>
      </c>
      <c r="K15" s="120">
        <f>J15*$E15</f>
        <v>0</v>
      </c>
      <c r="L15" s="119">
        <v>6</v>
      </c>
      <c r="M15" s="120">
        <f>L15*$E15</f>
        <v>0</v>
      </c>
      <c r="N15" s="119"/>
      <c r="O15" s="120">
        <f>N15*$E15</f>
        <v>0</v>
      </c>
      <c r="P15" s="144">
        <f>G15+I15+K15+M15</f>
        <v>0</v>
      </c>
      <c r="Q15" s="8"/>
    </row>
    <row r="16" spans="1:17" ht="28.5" x14ac:dyDescent="0.2">
      <c r="A16" s="139">
        <v>102</v>
      </c>
      <c r="B16" s="48" t="s">
        <v>57</v>
      </c>
      <c r="C16" s="140" t="s">
        <v>58</v>
      </c>
      <c r="D16" s="141">
        <v>31</v>
      </c>
      <c r="E16" s="142"/>
      <c r="F16" s="119">
        <v>12</v>
      </c>
      <c r="G16" s="120">
        <f t="shared" ref="G16:I59" si="0">F16*$E16</f>
        <v>0</v>
      </c>
      <c r="H16" s="119">
        <v>12</v>
      </c>
      <c r="I16" s="120">
        <f t="shared" si="0"/>
        <v>0</v>
      </c>
      <c r="J16" s="119">
        <v>3</v>
      </c>
      <c r="K16" s="120">
        <f t="shared" ref="K16" si="1">J16*$E16</f>
        <v>0</v>
      </c>
      <c r="L16" s="119">
        <v>4</v>
      </c>
      <c r="M16" s="120">
        <f t="shared" ref="M16" si="2">L16*$E16</f>
        <v>0</v>
      </c>
      <c r="N16" s="119"/>
      <c r="O16" s="120">
        <f t="shared" ref="O16" si="3">N16*$E16</f>
        <v>0</v>
      </c>
      <c r="P16" s="144">
        <f t="shared" ref="P16:P19" si="4">G16+I16+K16+M16</f>
        <v>0</v>
      </c>
      <c r="Q16" s="8"/>
    </row>
    <row r="17" spans="1:17" ht="42.75" x14ac:dyDescent="0.2">
      <c r="A17" s="139">
        <v>103</v>
      </c>
      <c r="B17" s="48" t="s">
        <v>59</v>
      </c>
      <c r="C17" s="140" t="s">
        <v>58</v>
      </c>
      <c r="D17" s="141">
        <v>31</v>
      </c>
      <c r="E17" s="142"/>
      <c r="F17" s="119">
        <v>12</v>
      </c>
      <c r="G17" s="120">
        <f t="shared" si="0"/>
        <v>0</v>
      </c>
      <c r="H17" s="119">
        <v>12</v>
      </c>
      <c r="I17" s="120">
        <f t="shared" si="0"/>
        <v>0</v>
      </c>
      <c r="J17" s="119">
        <v>3</v>
      </c>
      <c r="K17" s="120">
        <f t="shared" ref="K17" si="5">J17*$E17</f>
        <v>0</v>
      </c>
      <c r="L17" s="119">
        <v>4</v>
      </c>
      <c r="M17" s="120">
        <f t="shared" ref="M17" si="6">L17*$E17</f>
        <v>0</v>
      </c>
      <c r="N17" s="119"/>
      <c r="O17" s="120">
        <f t="shared" ref="O17" si="7">N17*$E17</f>
        <v>0</v>
      </c>
      <c r="P17" s="144">
        <f t="shared" si="4"/>
        <v>0</v>
      </c>
      <c r="Q17" s="8"/>
    </row>
    <row r="18" spans="1:17" s="54" customFormat="1" ht="28.5" x14ac:dyDescent="0.2">
      <c r="A18" s="139">
        <v>104</v>
      </c>
      <c r="B18" s="48" t="s">
        <v>60</v>
      </c>
      <c r="C18" s="140" t="s">
        <v>58</v>
      </c>
      <c r="D18" s="141">
        <v>31</v>
      </c>
      <c r="E18" s="142"/>
      <c r="F18" s="119">
        <v>12</v>
      </c>
      <c r="G18" s="120">
        <f t="shared" si="0"/>
        <v>0</v>
      </c>
      <c r="H18" s="119">
        <v>12</v>
      </c>
      <c r="I18" s="120">
        <f t="shared" si="0"/>
        <v>0</v>
      </c>
      <c r="J18" s="119">
        <v>3</v>
      </c>
      <c r="K18" s="120">
        <f t="shared" ref="K18" si="8">J18*$E18</f>
        <v>0</v>
      </c>
      <c r="L18" s="119">
        <v>4</v>
      </c>
      <c r="M18" s="120">
        <f t="shared" ref="M18" si="9">L18*$E18</f>
        <v>0</v>
      </c>
      <c r="N18" s="119"/>
      <c r="O18" s="120">
        <f t="shared" ref="O18" si="10">N18*$E18</f>
        <v>0</v>
      </c>
      <c r="P18" s="144">
        <f t="shared" si="4"/>
        <v>0</v>
      </c>
      <c r="Q18" s="53"/>
    </row>
    <row r="19" spans="1:17" s="54" customFormat="1" ht="14.25" x14ac:dyDescent="0.2">
      <c r="A19" s="139">
        <v>105</v>
      </c>
      <c r="B19" s="48" t="s">
        <v>61</v>
      </c>
      <c r="C19" s="140" t="s">
        <v>56</v>
      </c>
      <c r="D19" s="141">
        <v>210</v>
      </c>
      <c r="E19" s="143"/>
      <c r="F19" s="119">
        <v>52.5</v>
      </c>
      <c r="G19" s="120">
        <f t="shared" si="0"/>
        <v>0</v>
      </c>
      <c r="H19" s="119">
        <v>52.5</v>
      </c>
      <c r="I19" s="120">
        <f t="shared" si="0"/>
        <v>0</v>
      </c>
      <c r="J19" s="119">
        <v>52.5</v>
      </c>
      <c r="K19" s="120">
        <f t="shared" ref="K19" si="11">J19*$E19</f>
        <v>0</v>
      </c>
      <c r="L19" s="119">
        <v>52.5</v>
      </c>
      <c r="M19" s="120">
        <f t="shared" ref="M19" si="12">L19*$E19</f>
        <v>0</v>
      </c>
      <c r="N19" s="119"/>
      <c r="O19" s="120">
        <f t="shared" ref="O19" si="13">N19*$E19</f>
        <v>0</v>
      </c>
      <c r="P19" s="144">
        <f t="shared" si="4"/>
        <v>0</v>
      </c>
      <c r="Q19" s="53"/>
    </row>
    <row r="20" spans="1:17" s="54" customFormat="1" ht="14.25" x14ac:dyDescent="0.2">
      <c r="A20" s="107"/>
      <c r="B20" s="77" t="s">
        <v>45</v>
      </c>
      <c r="C20" s="60">
        <f>A14</f>
        <v>100</v>
      </c>
      <c r="D20" s="76"/>
      <c r="E20" s="74"/>
      <c r="F20" s="121"/>
      <c r="G20" s="78">
        <f>SUM(G15:G19)</f>
        <v>0</v>
      </c>
      <c r="H20" s="121"/>
      <c r="I20" s="78">
        <f>SUM(I15:I19)</f>
        <v>0</v>
      </c>
      <c r="J20" s="121"/>
      <c r="K20" s="78">
        <f>SUM(K15:K19)</f>
        <v>0</v>
      </c>
      <c r="L20" s="121"/>
      <c r="M20" s="78">
        <f>SUM(M15:M19)</f>
        <v>0</v>
      </c>
      <c r="N20" s="121"/>
      <c r="O20" s="78">
        <f>SUM(O15:O19)</f>
        <v>0</v>
      </c>
      <c r="P20" s="78">
        <f>SUM(P15:P19)</f>
        <v>0</v>
      </c>
      <c r="Q20" s="53"/>
    </row>
    <row r="21" spans="1:17" s="54" customFormat="1" ht="14.25" x14ac:dyDescent="0.2">
      <c r="A21" s="80"/>
      <c r="B21" s="81"/>
      <c r="C21" s="19"/>
      <c r="D21" s="55"/>
      <c r="E21" s="18"/>
      <c r="F21" s="119"/>
      <c r="G21" s="120"/>
      <c r="H21" s="119"/>
      <c r="I21" s="120"/>
      <c r="J21" s="119"/>
      <c r="K21" s="120"/>
      <c r="L21" s="119"/>
      <c r="M21" s="120"/>
      <c r="N21" s="119"/>
      <c r="O21" s="120"/>
      <c r="P21" s="82"/>
      <c r="Q21" s="53"/>
    </row>
    <row r="22" spans="1:17" ht="14.25" x14ac:dyDescent="0.2">
      <c r="A22" s="60">
        <v>200</v>
      </c>
      <c r="B22" s="66" t="s">
        <v>13</v>
      </c>
      <c r="C22" s="67"/>
      <c r="D22" s="68"/>
      <c r="E22" s="69"/>
      <c r="F22" s="122"/>
      <c r="G22" s="123"/>
      <c r="H22" s="122"/>
      <c r="I22" s="123"/>
      <c r="J22" s="122"/>
      <c r="K22" s="123"/>
      <c r="L22" s="122"/>
      <c r="M22" s="123"/>
      <c r="N22" s="122"/>
      <c r="O22" s="123"/>
      <c r="P22" s="70"/>
      <c r="Q22" s="8"/>
    </row>
    <row r="23" spans="1:17" ht="14.25" x14ac:dyDescent="0.2">
      <c r="A23" s="59">
        <v>201</v>
      </c>
      <c r="B23" s="110" t="s">
        <v>62</v>
      </c>
      <c r="C23" s="19" t="s">
        <v>63</v>
      </c>
      <c r="D23" s="55">
        <v>1240</v>
      </c>
      <c r="E23" s="106"/>
      <c r="F23" s="119">
        <v>480</v>
      </c>
      <c r="G23" s="120">
        <f t="shared" si="0"/>
        <v>0</v>
      </c>
      <c r="H23" s="119">
        <v>480</v>
      </c>
      <c r="I23" s="120">
        <f t="shared" si="0"/>
        <v>0</v>
      </c>
      <c r="J23" s="119">
        <v>120</v>
      </c>
      <c r="K23" s="120">
        <f t="shared" ref="K23" si="14">J23*$E23</f>
        <v>0</v>
      </c>
      <c r="L23" s="119">
        <v>160</v>
      </c>
      <c r="M23" s="120">
        <f t="shared" ref="M23" si="15">L23*$E23</f>
        <v>0</v>
      </c>
      <c r="N23" s="119"/>
      <c r="O23" s="120">
        <f t="shared" ref="O23" si="16">N23*$E23</f>
        <v>0</v>
      </c>
      <c r="P23" s="16">
        <f t="shared" ref="P23:P25" si="17">G23+I23+K23+M23</f>
        <v>0</v>
      </c>
      <c r="Q23" s="8"/>
    </row>
    <row r="24" spans="1:17" ht="14.25" x14ac:dyDescent="0.2">
      <c r="A24" s="59">
        <v>202</v>
      </c>
      <c r="B24" s="110" t="s">
        <v>64</v>
      </c>
      <c r="C24" s="19" t="s">
        <v>63</v>
      </c>
      <c r="D24" s="55">
        <v>4960</v>
      </c>
      <c r="E24" s="106"/>
      <c r="F24" s="119">
        <v>1920</v>
      </c>
      <c r="G24" s="120">
        <f t="shared" si="0"/>
        <v>0</v>
      </c>
      <c r="H24" s="119">
        <v>1920</v>
      </c>
      <c r="I24" s="120">
        <f t="shared" si="0"/>
        <v>0</v>
      </c>
      <c r="J24" s="119">
        <v>480</v>
      </c>
      <c r="K24" s="120">
        <f t="shared" ref="K24" si="18">J24*$E24</f>
        <v>0</v>
      </c>
      <c r="L24" s="119">
        <v>640</v>
      </c>
      <c r="M24" s="120">
        <f t="shared" ref="M24" si="19">L24*$E24</f>
        <v>0</v>
      </c>
      <c r="N24" s="119"/>
      <c r="O24" s="120">
        <f t="shared" ref="O24" si="20">N24*$E24</f>
        <v>0</v>
      </c>
      <c r="P24" s="16">
        <f t="shared" si="17"/>
        <v>0</v>
      </c>
      <c r="Q24" s="8"/>
    </row>
    <row r="25" spans="1:17" s="57" customFormat="1" ht="14.25" x14ac:dyDescent="0.2">
      <c r="A25" s="59">
        <v>203</v>
      </c>
      <c r="B25" s="48" t="s">
        <v>65</v>
      </c>
      <c r="C25" s="19" t="s">
        <v>8</v>
      </c>
      <c r="D25" s="55">
        <v>4960</v>
      </c>
      <c r="E25" s="106"/>
      <c r="F25" s="119">
        <v>1920</v>
      </c>
      <c r="G25" s="120">
        <f t="shared" si="0"/>
        <v>0</v>
      </c>
      <c r="H25" s="119">
        <v>1920</v>
      </c>
      <c r="I25" s="120">
        <f t="shared" si="0"/>
        <v>0</v>
      </c>
      <c r="J25" s="119">
        <v>480</v>
      </c>
      <c r="K25" s="120">
        <f t="shared" ref="K25" si="21">J25*$E25</f>
        <v>0</v>
      </c>
      <c r="L25" s="119">
        <v>640</v>
      </c>
      <c r="M25" s="120">
        <f t="shared" ref="M25" si="22">L25*$E25</f>
        <v>0</v>
      </c>
      <c r="N25" s="119"/>
      <c r="O25" s="120">
        <f t="shared" ref="O25" si="23">N25*$E25</f>
        <v>0</v>
      </c>
      <c r="P25" s="16">
        <f t="shared" si="17"/>
        <v>0</v>
      </c>
      <c r="Q25" s="8"/>
    </row>
    <row r="26" spans="1:17" s="54" customFormat="1" ht="14.25" x14ac:dyDescent="0.2">
      <c r="A26" s="107"/>
      <c r="B26" s="77" t="s">
        <v>45</v>
      </c>
      <c r="C26" s="60">
        <f>A22</f>
        <v>200</v>
      </c>
      <c r="D26" s="76"/>
      <c r="E26" s="74"/>
      <c r="F26" s="121"/>
      <c r="G26" s="78">
        <f>SUM(G23:G25)</f>
        <v>0</v>
      </c>
      <c r="H26" s="121"/>
      <c r="I26" s="78">
        <f>SUM(I23:I25)</f>
        <v>0</v>
      </c>
      <c r="J26" s="121"/>
      <c r="K26" s="78">
        <f>SUM(K23:K25)</f>
        <v>0</v>
      </c>
      <c r="L26" s="121"/>
      <c r="M26" s="78">
        <f>SUM(M23:M25)</f>
        <v>0</v>
      </c>
      <c r="N26" s="121"/>
      <c r="O26" s="78">
        <f>SUM(O23:O25)</f>
        <v>0</v>
      </c>
      <c r="P26" s="78">
        <f>SUM(P23:P25)</f>
        <v>0</v>
      </c>
      <c r="Q26" s="53"/>
    </row>
    <row r="27" spans="1:17" s="54" customFormat="1" ht="14.25" x14ac:dyDescent="0.2">
      <c r="A27" s="80"/>
      <c r="B27" s="81"/>
      <c r="C27" s="19"/>
      <c r="D27" s="55"/>
      <c r="E27" s="18"/>
      <c r="F27" s="119"/>
      <c r="G27" s="120"/>
      <c r="H27" s="119"/>
      <c r="I27" s="120"/>
      <c r="J27" s="119"/>
      <c r="K27" s="120"/>
      <c r="L27" s="119"/>
      <c r="M27" s="120"/>
      <c r="N27" s="119"/>
      <c r="O27" s="120"/>
      <c r="P27" s="82"/>
      <c r="Q27" s="53"/>
    </row>
    <row r="28" spans="1:17" ht="14.25" x14ac:dyDescent="0.2">
      <c r="A28" s="60">
        <v>300</v>
      </c>
      <c r="B28" s="71" t="s">
        <v>15</v>
      </c>
      <c r="C28" s="72"/>
      <c r="D28" s="73"/>
      <c r="E28" s="74"/>
      <c r="F28" s="124"/>
      <c r="G28" s="125"/>
      <c r="H28" s="124"/>
      <c r="I28" s="125"/>
      <c r="J28" s="124"/>
      <c r="K28" s="125"/>
      <c r="L28" s="124"/>
      <c r="M28" s="125"/>
      <c r="N28" s="124"/>
      <c r="O28" s="125"/>
      <c r="P28" s="75"/>
      <c r="Q28" s="8"/>
    </row>
    <row r="29" spans="1:17" ht="14.25" x14ac:dyDescent="0.2">
      <c r="A29" s="111"/>
      <c r="B29" s="49" t="s">
        <v>2</v>
      </c>
      <c r="C29" s="19"/>
      <c r="D29" s="56"/>
      <c r="E29" s="18"/>
      <c r="F29" s="126"/>
      <c r="G29" s="127"/>
      <c r="H29" s="126"/>
      <c r="I29" s="127"/>
      <c r="J29" s="126"/>
      <c r="K29" s="127"/>
      <c r="L29" s="126"/>
      <c r="M29" s="127"/>
      <c r="N29" s="126"/>
      <c r="O29" s="127"/>
      <c r="P29" s="17"/>
      <c r="Q29" s="8"/>
    </row>
    <row r="30" spans="1:17" ht="14.25" x14ac:dyDescent="0.2">
      <c r="A30" s="139">
        <v>301</v>
      </c>
      <c r="B30" s="48" t="s">
        <v>66</v>
      </c>
      <c r="C30" s="140" t="s">
        <v>3</v>
      </c>
      <c r="D30" s="141">
        <v>1704.72</v>
      </c>
      <c r="E30" s="142"/>
      <c r="F30" s="126">
        <v>321.64999999999998</v>
      </c>
      <c r="G30" s="127">
        <f t="shared" si="0"/>
        <v>0</v>
      </c>
      <c r="H30" s="126">
        <v>766.19</v>
      </c>
      <c r="I30" s="127">
        <f t="shared" si="0"/>
        <v>0</v>
      </c>
      <c r="J30" s="126">
        <v>395.88</v>
      </c>
      <c r="K30" s="127">
        <f t="shared" ref="K30" si="24">J30*$E30</f>
        <v>0</v>
      </c>
      <c r="L30" s="126">
        <v>221</v>
      </c>
      <c r="M30" s="127">
        <f t="shared" ref="M30" si="25">L30*$E30</f>
        <v>0</v>
      </c>
      <c r="N30" s="126"/>
      <c r="O30" s="127">
        <f t="shared" ref="O30" si="26">N30*$E30</f>
        <v>0</v>
      </c>
      <c r="P30" s="144">
        <f t="shared" ref="P30:P72" si="27">G30+I30+K30+M30</f>
        <v>0</v>
      </c>
      <c r="Q30" s="8"/>
    </row>
    <row r="31" spans="1:17" ht="28.5" x14ac:dyDescent="0.2">
      <c r="A31" s="139">
        <v>302</v>
      </c>
      <c r="B31" s="110" t="s">
        <v>67</v>
      </c>
      <c r="C31" s="140" t="s">
        <v>68</v>
      </c>
      <c r="D31" s="141">
        <v>1704.72</v>
      </c>
      <c r="E31" s="143"/>
      <c r="F31" s="119">
        <v>321.64999999999998</v>
      </c>
      <c r="G31" s="120">
        <f t="shared" si="0"/>
        <v>0</v>
      </c>
      <c r="H31" s="119">
        <v>766.19</v>
      </c>
      <c r="I31" s="120">
        <f t="shared" si="0"/>
        <v>0</v>
      </c>
      <c r="J31" s="119">
        <v>395.88</v>
      </c>
      <c r="K31" s="120">
        <f t="shared" ref="K31" si="28">J31*$E31</f>
        <v>0</v>
      </c>
      <c r="L31" s="119">
        <v>221</v>
      </c>
      <c r="M31" s="120">
        <f t="shared" ref="M31" si="29">L31*$E31</f>
        <v>0</v>
      </c>
      <c r="N31" s="119"/>
      <c r="O31" s="120">
        <f t="shared" ref="O31" si="30">N31*$E31</f>
        <v>0</v>
      </c>
      <c r="P31" s="144">
        <f t="shared" si="27"/>
        <v>0</v>
      </c>
      <c r="Q31" s="8"/>
    </row>
    <row r="32" spans="1:17" ht="28.5" x14ac:dyDescent="0.2">
      <c r="A32" s="139">
        <v>303</v>
      </c>
      <c r="B32" s="110" t="s">
        <v>69</v>
      </c>
      <c r="C32" s="140" t="s">
        <v>63</v>
      </c>
      <c r="D32" s="141">
        <v>584</v>
      </c>
      <c r="E32" s="143"/>
      <c r="F32" s="126">
        <v>216</v>
      </c>
      <c r="G32" s="127">
        <f t="shared" si="0"/>
        <v>0</v>
      </c>
      <c r="H32" s="126">
        <v>216</v>
      </c>
      <c r="I32" s="127">
        <f t="shared" si="0"/>
        <v>0</v>
      </c>
      <c r="J32" s="126">
        <v>152</v>
      </c>
      <c r="K32" s="127">
        <f t="shared" ref="K32" si="31">J32*$E32</f>
        <v>0</v>
      </c>
      <c r="L32" s="126">
        <v>0</v>
      </c>
      <c r="M32" s="127">
        <f t="shared" ref="M32" si="32">L32*$E32</f>
        <v>0</v>
      </c>
      <c r="N32" s="126"/>
      <c r="O32" s="127">
        <f t="shared" ref="O32" si="33">N32*$E32</f>
        <v>0</v>
      </c>
      <c r="P32" s="144">
        <f t="shared" si="27"/>
        <v>0</v>
      </c>
      <c r="Q32" s="8"/>
    </row>
    <row r="33" spans="1:17" ht="42.75" x14ac:dyDescent="0.2">
      <c r="A33" s="139">
        <v>304</v>
      </c>
      <c r="B33" s="48" t="s">
        <v>70</v>
      </c>
      <c r="C33" s="140" t="s">
        <v>71</v>
      </c>
      <c r="D33" s="141">
        <v>3</v>
      </c>
      <c r="E33" s="142"/>
      <c r="F33" s="126">
        <v>1</v>
      </c>
      <c r="G33" s="127">
        <f t="shared" si="0"/>
        <v>0</v>
      </c>
      <c r="H33" s="126">
        <v>1</v>
      </c>
      <c r="I33" s="127">
        <f t="shared" si="0"/>
        <v>0</v>
      </c>
      <c r="J33" s="126">
        <v>1</v>
      </c>
      <c r="K33" s="127">
        <f t="shared" ref="K33" si="34">J33*$E33</f>
        <v>0</v>
      </c>
      <c r="L33" s="126">
        <v>0</v>
      </c>
      <c r="M33" s="127">
        <f t="shared" ref="M33" si="35">L33*$E33</f>
        <v>0</v>
      </c>
      <c r="N33" s="126"/>
      <c r="O33" s="127">
        <f t="shared" ref="O33" si="36">N33*$E33</f>
        <v>0</v>
      </c>
      <c r="P33" s="144">
        <f t="shared" si="27"/>
        <v>0</v>
      </c>
      <c r="Q33" s="8"/>
    </row>
    <row r="34" spans="1:17" ht="42.75" x14ac:dyDescent="0.2">
      <c r="A34" s="139">
        <v>305</v>
      </c>
      <c r="B34" s="48" t="s">
        <v>72</v>
      </c>
      <c r="C34" s="140" t="s">
        <v>73</v>
      </c>
      <c r="D34" s="141">
        <v>73</v>
      </c>
      <c r="E34" s="142"/>
      <c r="F34" s="126">
        <v>27</v>
      </c>
      <c r="G34" s="127">
        <f t="shared" si="0"/>
        <v>0</v>
      </c>
      <c r="H34" s="126">
        <v>27</v>
      </c>
      <c r="I34" s="127">
        <f t="shared" si="0"/>
        <v>0</v>
      </c>
      <c r="J34" s="126">
        <v>19</v>
      </c>
      <c r="K34" s="127">
        <f t="shared" ref="K34" si="37">J34*$E34</f>
        <v>0</v>
      </c>
      <c r="L34" s="126">
        <v>0</v>
      </c>
      <c r="M34" s="127">
        <f t="shared" ref="M34" si="38">L34*$E34</f>
        <v>0</v>
      </c>
      <c r="N34" s="126"/>
      <c r="O34" s="127">
        <f t="shared" ref="O34" si="39">N34*$E34</f>
        <v>0</v>
      </c>
      <c r="P34" s="144">
        <f t="shared" si="27"/>
        <v>0</v>
      </c>
      <c r="Q34" s="8"/>
    </row>
    <row r="35" spans="1:17" ht="14.25" x14ac:dyDescent="0.2">
      <c r="A35" s="139">
        <v>306</v>
      </c>
      <c r="B35" s="48" t="s">
        <v>74</v>
      </c>
      <c r="C35" s="140" t="s">
        <v>4</v>
      </c>
      <c r="D35" s="141">
        <v>9</v>
      </c>
      <c r="E35" s="142"/>
      <c r="F35" s="126">
        <v>7</v>
      </c>
      <c r="G35" s="127">
        <f t="shared" si="0"/>
        <v>0</v>
      </c>
      <c r="H35" s="126">
        <v>1</v>
      </c>
      <c r="I35" s="127">
        <f t="shared" si="0"/>
        <v>0</v>
      </c>
      <c r="J35" s="126">
        <v>1</v>
      </c>
      <c r="K35" s="127">
        <f t="shared" ref="K35" si="40">J35*$E35</f>
        <v>0</v>
      </c>
      <c r="L35" s="126">
        <v>0</v>
      </c>
      <c r="M35" s="127">
        <f t="shared" ref="M35" si="41">L35*$E35</f>
        <v>0</v>
      </c>
      <c r="N35" s="126"/>
      <c r="O35" s="127">
        <f t="shared" ref="O35" si="42">N35*$E35</f>
        <v>0</v>
      </c>
      <c r="P35" s="144">
        <f t="shared" si="27"/>
        <v>0</v>
      </c>
      <c r="Q35" s="8"/>
    </row>
    <row r="36" spans="1:17" ht="14.25" x14ac:dyDescent="0.2">
      <c r="A36" s="139">
        <v>307</v>
      </c>
      <c r="B36" s="48" t="s">
        <v>75</v>
      </c>
      <c r="C36" s="140" t="s">
        <v>56</v>
      </c>
      <c r="D36" s="141">
        <v>1612.24</v>
      </c>
      <c r="E36" s="142"/>
      <c r="F36" s="126">
        <v>729</v>
      </c>
      <c r="G36" s="127">
        <f t="shared" si="0"/>
        <v>0</v>
      </c>
      <c r="H36" s="126">
        <v>528.23</v>
      </c>
      <c r="I36" s="127">
        <f t="shared" si="0"/>
        <v>0</v>
      </c>
      <c r="J36" s="126">
        <v>355.01</v>
      </c>
      <c r="K36" s="127">
        <f t="shared" ref="K36" si="43">J36*$E36</f>
        <v>0</v>
      </c>
      <c r="L36" s="126">
        <v>0</v>
      </c>
      <c r="M36" s="127">
        <f t="shared" ref="M36" si="44">L36*$E36</f>
        <v>0</v>
      </c>
      <c r="N36" s="126"/>
      <c r="O36" s="127">
        <f t="shared" ref="O36" si="45">N36*$E36</f>
        <v>0</v>
      </c>
      <c r="P36" s="144">
        <f t="shared" si="27"/>
        <v>0</v>
      </c>
      <c r="Q36" s="8"/>
    </row>
    <row r="37" spans="1:17" ht="14.25" x14ac:dyDescent="0.2">
      <c r="A37" s="59"/>
      <c r="B37" s="49" t="s">
        <v>5</v>
      </c>
      <c r="C37" s="19"/>
      <c r="D37" s="55"/>
      <c r="E37" s="18"/>
      <c r="F37" s="126"/>
      <c r="G37" s="127"/>
      <c r="H37" s="126"/>
      <c r="I37" s="127"/>
      <c r="J37" s="126"/>
      <c r="K37" s="127"/>
      <c r="L37" s="126"/>
      <c r="M37" s="127"/>
      <c r="N37" s="126"/>
      <c r="O37" s="127"/>
      <c r="P37" s="16"/>
      <c r="Q37" s="8"/>
    </row>
    <row r="38" spans="1:17" ht="28.5" x14ac:dyDescent="0.2">
      <c r="A38" s="139">
        <v>308</v>
      </c>
      <c r="B38" s="48" t="s">
        <v>79</v>
      </c>
      <c r="C38" s="140" t="s">
        <v>77</v>
      </c>
      <c r="D38" s="141">
        <v>2401.44</v>
      </c>
      <c r="E38" s="142"/>
      <c r="F38" s="126">
        <v>186.15</v>
      </c>
      <c r="G38" s="127">
        <f t="shared" si="0"/>
        <v>0</v>
      </c>
      <c r="H38" s="126">
        <v>1280.08</v>
      </c>
      <c r="I38" s="127">
        <f t="shared" si="0"/>
        <v>0</v>
      </c>
      <c r="J38" s="126">
        <v>613.61</v>
      </c>
      <c r="K38" s="127">
        <f t="shared" ref="K38" si="46">J38*$E38</f>
        <v>0</v>
      </c>
      <c r="L38" s="126">
        <v>321.60000000000002</v>
      </c>
      <c r="M38" s="127">
        <f t="shared" ref="M38" si="47">L38*$E38</f>
        <v>0</v>
      </c>
      <c r="N38" s="126"/>
      <c r="O38" s="127">
        <f t="shared" ref="O38" si="48">N38*$E38</f>
        <v>0</v>
      </c>
      <c r="P38" s="144">
        <f t="shared" si="27"/>
        <v>0</v>
      </c>
      <c r="Q38" s="8"/>
    </row>
    <row r="39" spans="1:17" ht="14.25" x14ac:dyDescent="0.2">
      <c r="A39" s="139">
        <v>309</v>
      </c>
      <c r="B39" s="48" t="s">
        <v>80</v>
      </c>
      <c r="C39" s="140" t="s">
        <v>77</v>
      </c>
      <c r="D39" s="141">
        <v>158.97999999999999</v>
      </c>
      <c r="E39" s="142"/>
      <c r="F39" s="126">
        <v>14.5</v>
      </c>
      <c r="G39" s="127">
        <f t="shared" si="0"/>
        <v>0</v>
      </c>
      <c r="H39" s="126">
        <v>82.62</v>
      </c>
      <c r="I39" s="127">
        <f t="shared" si="0"/>
        <v>0</v>
      </c>
      <c r="J39" s="126">
        <v>40.14</v>
      </c>
      <c r="K39" s="127">
        <f t="shared" ref="K39" si="49">J39*$E39</f>
        <v>0</v>
      </c>
      <c r="L39" s="126">
        <v>21.72</v>
      </c>
      <c r="M39" s="127">
        <f t="shared" ref="M39" si="50">L39*$E39</f>
        <v>0</v>
      </c>
      <c r="N39" s="126"/>
      <c r="O39" s="127">
        <f t="shared" ref="O39" si="51">N39*$E39</f>
        <v>0</v>
      </c>
      <c r="P39" s="144">
        <f t="shared" si="27"/>
        <v>0</v>
      </c>
      <c r="Q39" s="8"/>
    </row>
    <row r="40" spans="1:17" ht="14.25" x14ac:dyDescent="0.2">
      <c r="A40" s="139">
        <v>310</v>
      </c>
      <c r="B40" s="48" t="s">
        <v>81</v>
      </c>
      <c r="C40" s="140" t="s">
        <v>3</v>
      </c>
      <c r="D40" s="141">
        <v>239.53</v>
      </c>
      <c r="E40" s="142"/>
      <c r="F40" s="126">
        <v>76.650000000000006</v>
      </c>
      <c r="G40" s="127">
        <f t="shared" si="0"/>
        <v>0</v>
      </c>
      <c r="H40" s="126">
        <v>31.15</v>
      </c>
      <c r="I40" s="127">
        <f t="shared" si="0"/>
        <v>0</v>
      </c>
      <c r="J40" s="126">
        <v>71.73</v>
      </c>
      <c r="K40" s="127">
        <f t="shared" ref="K40" si="52">J40*$E40</f>
        <v>0</v>
      </c>
      <c r="L40" s="126">
        <v>60</v>
      </c>
      <c r="M40" s="127">
        <f t="shared" ref="M40" si="53">L40*$E40</f>
        <v>0</v>
      </c>
      <c r="N40" s="126"/>
      <c r="O40" s="127">
        <f t="shared" ref="O40" si="54">N40*$E40</f>
        <v>0</v>
      </c>
      <c r="P40" s="144">
        <f t="shared" si="27"/>
        <v>0</v>
      </c>
      <c r="Q40" s="8"/>
    </row>
    <row r="41" spans="1:17" ht="14.25" x14ac:dyDescent="0.2">
      <c r="A41" s="139">
        <v>311</v>
      </c>
      <c r="B41" s="48" t="s">
        <v>82</v>
      </c>
      <c r="C41" s="140" t="s">
        <v>3</v>
      </c>
      <c r="D41" s="141">
        <v>740.07</v>
      </c>
      <c r="E41" s="142"/>
      <c r="F41" s="126">
        <v>110</v>
      </c>
      <c r="G41" s="127">
        <f t="shared" si="0"/>
        <v>0</v>
      </c>
      <c r="H41" s="126">
        <v>391.8</v>
      </c>
      <c r="I41" s="127">
        <f t="shared" si="0"/>
        <v>0</v>
      </c>
      <c r="J41" s="126">
        <v>198.27</v>
      </c>
      <c r="K41" s="127">
        <f t="shared" ref="K41" si="55">J41*$E41</f>
        <v>0</v>
      </c>
      <c r="L41" s="126">
        <v>40</v>
      </c>
      <c r="M41" s="127">
        <f t="shared" ref="M41" si="56">L41*$E41</f>
        <v>0</v>
      </c>
      <c r="N41" s="126"/>
      <c r="O41" s="127">
        <f t="shared" ref="O41" si="57">N41*$E41</f>
        <v>0</v>
      </c>
      <c r="P41" s="144">
        <f t="shared" si="27"/>
        <v>0</v>
      </c>
      <c r="Q41" s="8"/>
    </row>
    <row r="42" spans="1:17" ht="14.25" x14ac:dyDescent="0.2">
      <c r="A42" s="139">
        <v>312</v>
      </c>
      <c r="B42" s="48" t="s">
        <v>83</v>
      </c>
      <c r="C42" s="140" t="s">
        <v>3</v>
      </c>
      <c r="D42" s="141">
        <v>350.11</v>
      </c>
      <c r="E42" s="142"/>
      <c r="F42" s="126">
        <v>0</v>
      </c>
      <c r="G42" s="127">
        <f t="shared" si="0"/>
        <v>0</v>
      </c>
      <c r="H42" s="126">
        <v>199.7</v>
      </c>
      <c r="I42" s="127">
        <f t="shared" si="0"/>
        <v>0</v>
      </c>
      <c r="J42" s="126">
        <v>29.41</v>
      </c>
      <c r="K42" s="127">
        <f t="shared" ref="K42" si="58">J42*$E42</f>
        <v>0</v>
      </c>
      <c r="L42" s="126">
        <v>121</v>
      </c>
      <c r="M42" s="127">
        <f t="shared" ref="M42" si="59">L42*$E42</f>
        <v>0</v>
      </c>
      <c r="N42" s="126"/>
      <c r="O42" s="127">
        <f t="shared" ref="O42" si="60">N42*$E42</f>
        <v>0</v>
      </c>
      <c r="P42" s="144">
        <f t="shared" si="27"/>
        <v>0</v>
      </c>
      <c r="Q42" s="8"/>
    </row>
    <row r="43" spans="1:17" ht="14.25" x14ac:dyDescent="0.2">
      <c r="A43" s="139">
        <v>313</v>
      </c>
      <c r="B43" s="48" t="s">
        <v>84</v>
      </c>
      <c r="C43" s="140" t="s">
        <v>3</v>
      </c>
      <c r="D43" s="141">
        <v>240.01</v>
      </c>
      <c r="E43" s="142"/>
      <c r="F43" s="126">
        <v>0</v>
      </c>
      <c r="G43" s="127">
        <f t="shared" si="0"/>
        <v>0</v>
      </c>
      <c r="H43" s="126">
        <v>143.54</v>
      </c>
      <c r="I43" s="127">
        <f t="shared" si="0"/>
        <v>0</v>
      </c>
      <c r="J43" s="126">
        <v>96.47</v>
      </c>
      <c r="K43" s="127">
        <f t="shared" ref="K43" si="61">J43*$E43</f>
        <v>0</v>
      </c>
      <c r="L43" s="126">
        <v>0</v>
      </c>
      <c r="M43" s="127">
        <f t="shared" ref="M43" si="62">L43*$E43</f>
        <v>0</v>
      </c>
      <c r="N43" s="126"/>
      <c r="O43" s="127">
        <f t="shared" ref="O43" si="63">N43*$E43</f>
        <v>0</v>
      </c>
      <c r="P43" s="144">
        <f t="shared" si="27"/>
        <v>0</v>
      </c>
      <c r="Q43" s="8"/>
    </row>
    <row r="44" spans="1:17" ht="28.5" x14ac:dyDescent="0.2">
      <c r="A44" s="139">
        <v>314</v>
      </c>
      <c r="B44" s="48" t="s">
        <v>85</v>
      </c>
      <c r="C44" s="140" t="s">
        <v>56</v>
      </c>
      <c r="D44" s="141">
        <v>1558.18</v>
      </c>
      <c r="E44" s="142"/>
      <c r="F44" s="126">
        <v>115.53</v>
      </c>
      <c r="G44" s="127">
        <f t="shared" si="0"/>
        <v>0</v>
      </c>
      <c r="H44" s="126">
        <v>834.71</v>
      </c>
      <c r="I44" s="127">
        <f t="shared" si="0"/>
        <v>0</v>
      </c>
      <c r="J44" s="126">
        <v>400.73</v>
      </c>
      <c r="K44" s="127">
        <f t="shared" ref="K44" si="64">J44*$E44</f>
        <v>0</v>
      </c>
      <c r="L44" s="126">
        <v>207.21</v>
      </c>
      <c r="M44" s="127">
        <f t="shared" ref="M44" si="65">L44*$E44</f>
        <v>0</v>
      </c>
      <c r="N44" s="126"/>
      <c r="O44" s="127">
        <f t="shared" ref="O44" si="66">N44*$E44</f>
        <v>0</v>
      </c>
      <c r="P44" s="144">
        <f t="shared" si="27"/>
        <v>0</v>
      </c>
      <c r="Q44" s="8"/>
    </row>
    <row r="45" spans="1:17" ht="28.5" x14ac:dyDescent="0.2">
      <c r="A45" s="139">
        <v>315</v>
      </c>
      <c r="B45" s="48" t="s">
        <v>86</v>
      </c>
      <c r="C45" s="140" t="s">
        <v>4</v>
      </c>
      <c r="D45" s="141">
        <v>27</v>
      </c>
      <c r="E45" s="142"/>
      <c r="F45" s="126">
        <v>13</v>
      </c>
      <c r="G45" s="127">
        <f t="shared" si="0"/>
        <v>0</v>
      </c>
      <c r="H45" s="126">
        <v>2</v>
      </c>
      <c r="I45" s="127">
        <f t="shared" si="0"/>
        <v>0</v>
      </c>
      <c r="J45" s="126">
        <v>6</v>
      </c>
      <c r="K45" s="127">
        <f t="shared" ref="K45" si="67">J45*$E45</f>
        <v>0</v>
      </c>
      <c r="L45" s="126">
        <v>6</v>
      </c>
      <c r="M45" s="127">
        <f t="shared" ref="M45" si="68">L45*$E45</f>
        <v>0</v>
      </c>
      <c r="N45" s="126"/>
      <c r="O45" s="127">
        <f t="shared" ref="O45" si="69">N45*$E45</f>
        <v>0</v>
      </c>
      <c r="P45" s="144">
        <f t="shared" si="27"/>
        <v>0</v>
      </c>
      <c r="Q45" s="8"/>
    </row>
    <row r="46" spans="1:17" ht="28.5" x14ac:dyDescent="0.2">
      <c r="A46" s="139">
        <v>316</v>
      </c>
      <c r="B46" s="48" t="s">
        <v>87</v>
      </c>
      <c r="C46" s="140" t="s">
        <v>4</v>
      </c>
      <c r="D46" s="141">
        <v>26</v>
      </c>
      <c r="E46" s="142"/>
      <c r="F46" s="126">
        <v>4</v>
      </c>
      <c r="G46" s="127">
        <f t="shared" si="0"/>
        <v>0</v>
      </c>
      <c r="H46" s="126">
        <v>12</v>
      </c>
      <c r="I46" s="127">
        <f t="shared" si="0"/>
        <v>0</v>
      </c>
      <c r="J46" s="126">
        <v>6</v>
      </c>
      <c r="K46" s="127">
        <f t="shared" ref="K46" si="70">J46*$E46</f>
        <v>0</v>
      </c>
      <c r="L46" s="126">
        <v>4</v>
      </c>
      <c r="M46" s="127">
        <f t="shared" ref="M46" si="71">L46*$E46</f>
        <v>0</v>
      </c>
      <c r="N46" s="126"/>
      <c r="O46" s="127">
        <f t="shared" ref="O46" si="72">N46*$E46</f>
        <v>0</v>
      </c>
      <c r="P46" s="144">
        <f t="shared" si="27"/>
        <v>0</v>
      </c>
      <c r="Q46" s="8"/>
    </row>
    <row r="47" spans="1:17" ht="28.5" x14ac:dyDescent="0.2">
      <c r="A47" s="139">
        <v>317</v>
      </c>
      <c r="B47" s="48" t="s">
        <v>88</v>
      </c>
      <c r="C47" s="140" t="s">
        <v>4</v>
      </c>
      <c r="D47" s="141">
        <v>16</v>
      </c>
      <c r="E47" s="142"/>
      <c r="F47" s="126">
        <v>0</v>
      </c>
      <c r="G47" s="127">
        <f t="shared" si="0"/>
        <v>0</v>
      </c>
      <c r="H47" s="126">
        <v>7</v>
      </c>
      <c r="I47" s="127">
        <f t="shared" si="0"/>
        <v>0</v>
      </c>
      <c r="J47" s="126">
        <v>6</v>
      </c>
      <c r="K47" s="127">
        <f t="shared" ref="K47" si="73">J47*$E47</f>
        <v>0</v>
      </c>
      <c r="L47" s="126">
        <v>3</v>
      </c>
      <c r="M47" s="127">
        <f t="shared" ref="M47" si="74">L47*$E47</f>
        <v>0</v>
      </c>
      <c r="N47" s="126"/>
      <c r="O47" s="127">
        <f t="shared" ref="O47" si="75">N47*$E47</f>
        <v>0</v>
      </c>
      <c r="P47" s="144">
        <f t="shared" si="27"/>
        <v>0</v>
      </c>
      <c r="Q47" s="8"/>
    </row>
    <row r="48" spans="1:17" ht="28.5" x14ac:dyDescent="0.2">
      <c r="A48" s="139">
        <v>318</v>
      </c>
      <c r="B48" s="48" t="s">
        <v>89</v>
      </c>
      <c r="C48" s="140" t="s">
        <v>3</v>
      </c>
      <c r="D48" s="141">
        <v>16</v>
      </c>
      <c r="E48" s="142"/>
      <c r="F48" s="126">
        <v>0</v>
      </c>
      <c r="G48" s="127">
        <f t="shared" si="0"/>
        <v>0</v>
      </c>
      <c r="H48" s="126">
        <v>7</v>
      </c>
      <c r="I48" s="127">
        <f t="shared" si="0"/>
        <v>0</v>
      </c>
      <c r="J48" s="126">
        <v>6</v>
      </c>
      <c r="K48" s="127">
        <f t="shared" ref="K48" si="76">J48*$E48</f>
        <v>0</v>
      </c>
      <c r="L48" s="126">
        <v>3</v>
      </c>
      <c r="M48" s="127">
        <f t="shared" ref="M48" si="77">L48*$E48</f>
        <v>0</v>
      </c>
      <c r="N48" s="126"/>
      <c r="O48" s="127">
        <f t="shared" ref="O48" si="78">N48*$E48</f>
        <v>0</v>
      </c>
      <c r="P48" s="144">
        <f t="shared" si="27"/>
        <v>0</v>
      </c>
      <c r="Q48" s="8"/>
    </row>
    <row r="49" spans="1:17" ht="28.5" x14ac:dyDescent="0.2">
      <c r="A49" s="139">
        <v>319</v>
      </c>
      <c r="B49" s="48" t="s">
        <v>90</v>
      </c>
      <c r="C49" s="140" t="s">
        <v>4</v>
      </c>
      <c r="D49" s="141">
        <v>16</v>
      </c>
      <c r="E49" s="142"/>
      <c r="F49" s="126">
        <v>0</v>
      </c>
      <c r="G49" s="127">
        <f t="shared" si="0"/>
        <v>0</v>
      </c>
      <c r="H49" s="126">
        <v>7</v>
      </c>
      <c r="I49" s="127">
        <f t="shared" si="0"/>
        <v>0</v>
      </c>
      <c r="J49" s="126">
        <v>6</v>
      </c>
      <c r="K49" s="127">
        <f t="shared" ref="K49" si="79">J49*$E49</f>
        <v>0</v>
      </c>
      <c r="L49" s="126">
        <v>3</v>
      </c>
      <c r="M49" s="127">
        <f t="shared" ref="M49" si="80">L49*$E49</f>
        <v>0</v>
      </c>
      <c r="N49" s="126"/>
      <c r="O49" s="127">
        <f t="shared" ref="O49" si="81">N49*$E49</f>
        <v>0</v>
      </c>
      <c r="P49" s="144">
        <f t="shared" si="27"/>
        <v>0</v>
      </c>
      <c r="Q49" s="8"/>
    </row>
    <row r="50" spans="1:17" ht="28.5" x14ac:dyDescent="0.2">
      <c r="A50" s="139">
        <v>320</v>
      </c>
      <c r="B50" s="48" t="s">
        <v>91</v>
      </c>
      <c r="C50" s="140" t="s">
        <v>77</v>
      </c>
      <c r="D50" s="141">
        <v>1292.1400000000001</v>
      </c>
      <c r="E50" s="142"/>
      <c r="F50" s="126">
        <v>106.05</v>
      </c>
      <c r="G50" s="127">
        <f t="shared" si="0"/>
        <v>0</v>
      </c>
      <c r="H50" s="126">
        <v>683.17</v>
      </c>
      <c r="I50" s="127">
        <f t="shared" si="0"/>
        <v>0</v>
      </c>
      <c r="J50" s="126">
        <v>329.23</v>
      </c>
      <c r="K50" s="127">
        <f t="shared" ref="K50" si="82">J50*$E50</f>
        <v>0</v>
      </c>
      <c r="L50" s="126">
        <v>173.69</v>
      </c>
      <c r="M50" s="127">
        <f t="shared" ref="M50" si="83">L50*$E50</f>
        <v>0</v>
      </c>
      <c r="N50" s="126"/>
      <c r="O50" s="127">
        <f t="shared" ref="O50" si="84">N50*$E50</f>
        <v>0</v>
      </c>
      <c r="P50" s="144">
        <f t="shared" si="27"/>
        <v>0</v>
      </c>
      <c r="Q50" s="8"/>
    </row>
    <row r="51" spans="1:17" ht="28.5" x14ac:dyDescent="0.2">
      <c r="A51" s="139">
        <v>321</v>
      </c>
      <c r="B51" s="48" t="s">
        <v>92</v>
      </c>
      <c r="C51" s="140" t="s">
        <v>77</v>
      </c>
      <c r="D51" s="141">
        <v>1386.64</v>
      </c>
      <c r="E51" s="142"/>
      <c r="F51" s="126">
        <v>100.13</v>
      </c>
      <c r="G51" s="127">
        <f t="shared" si="0"/>
        <v>0</v>
      </c>
      <c r="H51" s="126">
        <v>746.14</v>
      </c>
      <c r="I51" s="127">
        <f t="shared" si="0"/>
        <v>0</v>
      </c>
      <c r="J51" s="126">
        <v>355.48</v>
      </c>
      <c r="K51" s="127">
        <f t="shared" ref="K51" si="85">J51*$E51</f>
        <v>0</v>
      </c>
      <c r="L51" s="126">
        <v>184.89</v>
      </c>
      <c r="M51" s="127">
        <f t="shared" ref="M51" si="86">L51*$E51</f>
        <v>0</v>
      </c>
      <c r="N51" s="126"/>
      <c r="O51" s="127">
        <f t="shared" ref="O51" si="87">N51*$E51</f>
        <v>0</v>
      </c>
      <c r="P51" s="144">
        <f t="shared" si="27"/>
        <v>0</v>
      </c>
      <c r="Q51" s="8"/>
    </row>
    <row r="52" spans="1:17" ht="28.5" x14ac:dyDescent="0.2">
      <c r="A52" s="139">
        <v>322</v>
      </c>
      <c r="B52" s="48" t="s">
        <v>78</v>
      </c>
      <c r="C52" s="140" t="s">
        <v>77</v>
      </c>
      <c r="D52" s="141">
        <v>1109.3</v>
      </c>
      <c r="E52" s="142"/>
      <c r="F52" s="126">
        <v>80.099999999999994</v>
      </c>
      <c r="G52" s="127">
        <f t="shared" si="0"/>
        <v>0</v>
      </c>
      <c r="H52" s="126">
        <v>596.91</v>
      </c>
      <c r="I52" s="127">
        <f t="shared" si="0"/>
        <v>0</v>
      </c>
      <c r="J52" s="126">
        <v>284.38</v>
      </c>
      <c r="K52" s="127">
        <f t="shared" ref="K52" si="88">J52*$E52</f>
        <v>0</v>
      </c>
      <c r="L52" s="126">
        <v>147.91</v>
      </c>
      <c r="M52" s="127">
        <f t="shared" ref="M52" si="89">L52*$E52</f>
        <v>0</v>
      </c>
      <c r="N52" s="126"/>
      <c r="O52" s="127">
        <f t="shared" ref="O52" si="90">N52*$E52</f>
        <v>0</v>
      </c>
      <c r="P52" s="144">
        <f t="shared" si="27"/>
        <v>0</v>
      </c>
      <c r="Q52" s="8"/>
    </row>
    <row r="53" spans="1:17" ht="14.25" x14ac:dyDescent="0.2">
      <c r="A53" s="59"/>
      <c r="B53" s="49" t="s">
        <v>16</v>
      </c>
      <c r="C53" s="19"/>
      <c r="D53" s="55"/>
      <c r="E53" s="18"/>
      <c r="F53" s="126"/>
      <c r="G53" s="127"/>
      <c r="H53" s="126"/>
      <c r="I53" s="127"/>
      <c r="J53" s="126"/>
      <c r="K53" s="127"/>
      <c r="L53" s="126"/>
      <c r="M53" s="127"/>
      <c r="N53" s="126"/>
      <c r="O53" s="127"/>
      <c r="P53" s="16"/>
      <c r="Q53" s="8"/>
    </row>
    <row r="54" spans="1:17" ht="28.5" x14ac:dyDescent="0.2">
      <c r="A54" s="139">
        <v>323</v>
      </c>
      <c r="B54" s="48" t="s">
        <v>79</v>
      </c>
      <c r="C54" s="140" t="s">
        <v>77</v>
      </c>
      <c r="D54" s="141">
        <v>1257.53</v>
      </c>
      <c r="E54" s="142"/>
      <c r="F54" s="126">
        <v>1257.53</v>
      </c>
      <c r="G54" s="127">
        <f t="shared" si="0"/>
        <v>0</v>
      </c>
      <c r="H54" s="126">
        <v>0</v>
      </c>
      <c r="I54" s="127">
        <f t="shared" si="0"/>
        <v>0</v>
      </c>
      <c r="J54" s="126">
        <v>0</v>
      </c>
      <c r="K54" s="127">
        <f t="shared" ref="K54" si="91">J54*$E54</f>
        <v>0</v>
      </c>
      <c r="L54" s="126">
        <v>0</v>
      </c>
      <c r="M54" s="127">
        <f t="shared" ref="M54" si="92">L54*$E54</f>
        <v>0</v>
      </c>
      <c r="N54" s="126"/>
      <c r="O54" s="127">
        <f t="shared" ref="O54" si="93">N54*$E54</f>
        <v>0</v>
      </c>
      <c r="P54" s="144">
        <f t="shared" si="27"/>
        <v>0</v>
      </c>
      <c r="Q54" s="8"/>
    </row>
    <row r="55" spans="1:17" ht="14.25" x14ac:dyDescent="0.2">
      <c r="A55" s="139">
        <v>324</v>
      </c>
      <c r="B55" s="48" t="s">
        <v>93</v>
      </c>
      <c r="C55" s="140" t="s">
        <v>77</v>
      </c>
      <c r="D55" s="141">
        <v>93.15</v>
      </c>
      <c r="E55" s="142"/>
      <c r="F55" s="126">
        <v>93.15</v>
      </c>
      <c r="G55" s="127">
        <f t="shared" si="0"/>
        <v>0</v>
      </c>
      <c r="H55" s="126">
        <v>0</v>
      </c>
      <c r="I55" s="127">
        <f t="shared" si="0"/>
        <v>0</v>
      </c>
      <c r="J55" s="126">
        <v>0</v>
      </c>
      <c r="K55" s="127">
        <f t="shared" ref="K55" si="94">J55*$E55</f>
        <v>0</v>
      </c>
      <c r="L55" s="126">
        <v>0</v>
      </c>
      <c r="M55" s="127">
        <f t="shared" ref="M55" si="95">L55*$E55</f>
        <v>0</v>
      </c>
      <c r="N55" s="126"/>
      <c r="O55" s="127">
        <f t="shared" ref="O55" si="96">N55*$E55</f>
        <v>0</v>
      </c>
      <c r="P55" s="144">
        <f t="shared" si="27"/>
        <v>0</v>
      </c>
      <c r="Q55" s="8"/>
    </row>
    <row r="56" spans="1:17" ht="14.25" x14ac:dyDescent="0.2">
      <c r="A56" s="139">
        <v>325</v>
      </c>
      <c r="B56" s="48" t="s">
        <v>94</v>
      </c>
      <c r="C56" s="140" t="s">
        <v>77</v>
      </c>
      <c r="D56" s="141">
        <v>46.58</v>
      </c>
      <c r="E56" s="142"/>
      <c r="F56" s="126">
        <v>46.58</v>
      </c>
      <c r="G56" s="127">
        <f t="shared" si="0"/>
        <v>0</v>
      </c>
      <c r="H56" s="126">
        <v>0</v>
      </c>
      <c r="I56" s="127">
        <f t="shared" si="0"/>
        <v>0</v>
      </c>
      <c r="J56" s="126">
        <v>0</v>
      </c>
      <c r="K56" s="127">
        <f t="shared" ref="K56" si="97">J56*$E56</f>
        <v>0</v>
      </c>
      <c r="L56" s="126">
        <v>0</v>
      </c>
      <c r="M56" s="127">
        <f t="shared" ref="M56" si="98">L56*$E56</f>
        <v>0</v>
      </c>
      <c r="N56" s="126"/>
      <c r="O56" s="127">
        <f t="shared" ref="O56" si="99">N56*$E56</f>
        <v>0</v>
      </c>
      <c r="P56" s="144">
        <f t="shared" si="27"/>
        <v>0</v>
      </c>
      <c r="Q56" s="8"/>
    </row>
    <row r="57" spans="1:17" ht="14.25" x14ac:dyDescent="0.2">
      <c r="A57" s="139">
        <v>326</v>
      </c>
      <c r="B57" s="48" t="s">
        <v>95</v>
      </c>
      <c r="C57" s="140" t="s">
        <v>77</v>
      </c>
      <c r="D57" s="141">
        <v>46.58</v>
      </c>
      <c r="E57" s="142"/>
      <c r="F57" s="126">
        <v>46.58</v>
      </c>
      <c r="G57" s="127">
        <f t="shared" si="0"/>
        <v>0</v>
      </c>
      <c r="H57" s="126">
        <v>0</v>
      </c>
      <c r="I57" s="127">
        <f t="shared" si="0"/>
        <v>0</v>
      </c>
      <c r="J57" s="126">
        <v>0</v>
      </c>
      <c r="K57" s="127">
        <f t="shared" ref="K57" si="100">J57*$E57</f>
        <v>0</v>
      </c>
      <c r="L57" s="126">
        <v>0</v>
      </c>
      <c r="M57" s="127">
        <f t="shared" ref="M57" si="101">L57*$E57</f>
        <v>0</v>
      </c>
      <c r="N57" s="126"/>
      <c r="O57" s="127">
        <f t="shared" ref="O57" si="102">N57*$E57</f>
        <v>0</v>
      </c>
      <c r="P57" s="144">
        <f t="shared" si="27"/>
        <v>0</v>
      </c>
      <c r="Q57" s="8"/>
    </row>
    <row r="58" spans="1:17" ht="28.5" x14ac:dyDescent="0.2">
      <c r="A58" s="139">
        <v>327</v>
      </c>
      <c r="B58" s="48" t="s">
        <v>96</v>
      </c>
      <c r="C58" s="140" t="s">
        <v>3</v>
      </c>
      <c r="D58" s="141">
        <v>135</v>
      </c>
      <c r="E58" s="142"/>
      <c r="F58" s="126">
        <v>135</v>
      </c>
      <c r="G58" s="127">
        <f t="shared" si="0"/>
        <v>0</v>
      </c>
      <c r="H58" s="126">
        <v>0</v>
      </c>
      <c r="I58" s="127">
        <f t="shared" si="0"/>
        <v>0</v>
      </c>
      <c r="J58" s="126">
        <v>0</v>
      </c>
      <c r="K58" s="127">
        <f t="shared" ref="K58" si="103">J58*$E58</f>
        <v>0</v>
      </c>
      <c r="L58" s="126">
        <v>0</v>
      </c>
      <c r="M58" s="127">
        <f t="shared" ref="M58" si="104">L58*$E58</f>
        <v>0</v>
      </c>
      <c r="N58" s="126"/>
      <c r="O58" s="127">
        <f t="shared" ref="O58" si="105">N58*$E58</f>
        <v>0</v>
      </c>
      <c r="P58" s="144">
        <f t="shared" si="27"/>
        <v>0</v>
      </c>
      <c r="Q58" s="8"/>
    </row>
    <row r="59" spans="1:17" ht="28.5" x14ac:dyDescent="0.2">
      <c r="A59" s="139">
        <v>328</v>
      </c>
      <c r="B59" s="48" t="s">
        <v>85</v>
      </c>
      <c r="C59" s="140" t="s">
        <v>56</v>
      </c>
      <c r="D59" s="141">
        <v>696.6</v>
      </c>
      <c r="E59" s="142"/>
      <c r="F59" s="126">
        <v>696.6</v>
      </c>
      <c r="G59" s="127">
        <f t="shared" si="0"/>
        <v>0</v>
      </c>
      <c r="H59" s="126">
        <v>0</v>
      </c>
      <c r="I59" s="127">
        <f t="shared" si="0"/>
        <v>0</v>
      </c>
      <c r="J59" s="126">
        <v>0</v>
      </c>
      <c r="K59" s="127">
        <f t="shared" ref="K59" si="106">J59*$E59</f>
        <v>0</v>
      </c>
      <c r="L59" s="126">
        <v>0</v>
      </c>
      <c r="M59" s="127">
        <f t="shared" ref="M59" si="107">L59*$E59</f>
        <v>0</v>
      </c>
      <c r="N59" s="126"/>
      <c r="O59" s="127">
        <f t="shared" ref="O59" si="108">N59*$E59</f>
        <v>0</v>
      </c>
      <c r="P59" s="144">
        <f t="shared" si="27"/>
        <v>0</v>
      </c>
      <c r="Q59" s="8"/>
    </row>
    <row r="60" spans="1:17" ht="28.5" x14ac:dyDescent="0.2">
      <c r="A60" s="139">
        <v>329</v>
      </c>
      <c r="B60" s="48" t="s">
        <v>91</v>
      </c>
      <c r="C60" s="140" t="s">
        <v>77</v>
      </c>
      <c r="D60" s="141">
        <v>357.07</v>
      </c>
      <c r="E60" s="142"/>
      <c r="F60" s="126">
        <v>357.07</v>
      </c>
      <c r="G60" s="127">
        <f t="shared" ref="G60:I112" si="109">F60*$E60</f>
        <v>0</v>
      </c>
      <c r="H60" s="126">
        <v>0</v>
      </c>
      <c r="I60" s="127">
        <f t="shared" si="109"/>
        <v>0</v>
      </c>
      <c r="J60" s="126">
        <v>0</v>
      </c>
      <c r="K60" s="127">
        <f t="shared" ref="K60" si="110">J60*$E60</f>
        <v>0</v>
      </c>
      <c r="L60" s="126">
        <v>0</v>
      </c>
      <c r="M60" s="127">
        <f t="shared" ref="M60" si="111">L60*$E60</f>
        <v>0</v>
      </c>
      <c r="N60" s="126"/>
      <c r="O60" s="127">
        <f t="shared" ref="O60" si="112">N60*$E60</f>
        <v>0</v>
      </c>
      <c r="P60" s="144">
        <f t="shared" si="27"/>
        <v>0</v>
      </c>
      <c r="Q60" s="8"/>
    </row>
    <row r="61" spans="1:17" ht="28.5" x14ac:dyDescent="0.2">
      <c r="A61" s="139">
        <v>330</v>
      </c>
      <c r="B61" s="48" t="s">
        <v>92</v>
      </c>
      <c r="C61" s="140" t="s">
        <v>77</v>
      </c>
      <c r="D61" s="141">
        <v>1125.58</v>
      </c>
      <c r="E61" s="142"/>
      <c r="F61" s="126">
        <v>1125.58</v>
      </c>
      <c r="G61" s="127">
        <f t="shared" si="109"/>
        <v>0</v>
      </c>
      <c r="H61" s="126">
        <v>0</v>
      </c>
      <c r="I61" s="127">
        <f t="shared" si="109"/>
        <v>0</v>
      </c>
      <c r="J61" s="126">
        <v>0</v>
      </c>
      <c r="K61" s="127">
        <f t="shared" ref="K61" si="113">J61*$E61</f>
        <v>0</v>
      </c>
      <c r="L61" s="126">
        <v>0</v>
      </c>
      <c r="M61" s="127">
        <f t="shared" ref="M61" si="114">L61*$E61</f>
        <v>0</v>
      </c>
      <c r="N61" s="126"/>
      <c r="O61" s="127">
        <f t="shared" ref="O61" si="115">N61*$E61</f>
        <v>0</v>
      </c>
      <c r="P61" s="144">
        <f t="shared" si="27"/>
        <v>0</v>
      </c>
      <c r="Q61" s="8"/>
    </row>
    <row r="62" spans="1:17" ht="28.5" x14ac:dyDescent="0.2">
      <c r="A62" s="139">
        <v>331</v>
      </c>
      <c r="B62" s="48" t="s">
        <v>78</v>
      </c>
      <c r="C62" s="140" t="s">
        <v>77</v>
      </c>
      <c r="D62" s="141">
        <v>900.46</v>
      </c>
      <c r="E62" s="142"/>
      <c r="F62" s="126">
        <v>900.46</v>
      </c>
      <c r="G62" s="127">
        <f t="shared" si="109"/>
        <v>0</v>
      </c>
      <c r="H62" s="126">
        <v>0</v>
      </c>
      <c r="I62" s="127">
        <f t="shared" si="109"/>
        <v>0</v>
      </c>
      <c r="J62" s="126">
        <v>0</v>
      </c>
      <c r="K62" s="127">
        <f t="shared" ref="K62" si="116">J62*$E62</f>
        <v>0</v>
      </c>
      <c r="L62" s="126">
        <v>0</v>
      </c>
      <c r="M62" s="127">
        <f t="shared" ref="M62" si="117">L62*$E62</f>
        <v>0</v>
      </c>
      <c r="N62" s="126"/>
      <c r="O62" s="127">
        <f t="shared" ref="O62" si="118">N62*$E62</f>
        <v>0</v>
      </c>
      <c r="P62" s="144">
        <f t="shared" si="27"/>
        <v>0</v>
      </c>
      <c r="Q62" s="8"/>
    </row>
    <row r="63" spans="1:17" ht="14.25" x14ac:dyDescent="0.2">
      <c r="A63" s="59"/>
      <c r="B63" s="49" t="s">
        <v>43</v>
      </c>
      <c r="C63" s="19"/>
      <c r="D63" s="55"/>
      <c r="E63" s="18"/>
      <c r="F63" s="126"/>
      <c r="G63" s="127"/>
      <c r="H63" s="126"/>
      <c r="I63" s="127"/>
      <c r="J63" s="126"/>
      <c r="K63" s="127"/>
      <c r="L63" s="126"/>
      <c r="M63" s="127"/>
      <c r="N63" s="126"/>
      <c r="O63" s="127"/>
      <c r="P63" s="16"/>
      <c r="Q63" s="8"/>
    </row>
    <row r="64" spans="1:17" ht="28.5" x14ac:dyDescent="0.2">
      <c r="A64" s="139">
        <v>332</v>
      </c>
      <c r="B64" s="48" t="s">
        <v>97</v>
      </c>
      <c r="C64" s="140" t="s">
        <v>4</v>
      </c>
      <c r="D64" s="141">
        <v>2</v>
      </c>
      <c r="E64" s="142"/>
      <c r="F64" s="126">
        <v>0</v>
      </c>
      <c r="G64" s="127">
        <f t="shared" si="109"/>
        <v>0</v>
      </c>
      <c r="H64" s="126">
        <v>0</v>
      </c>
      <c r="I64" s="127">
        <f t="shared" si="109"/>
        <v>0</v>
      </c>
      <c r="J64" s="126">
        <v>1</v>
      </c>
      <c r="K64" s="127">
        <f t="shared" ref="K64" si="119">J64*$E64</f>
        <v>0</v>
      </c>
      <c r="L64" s="126">
        <v>1</v>
      </c>
      <c r="M64" s="127">
        <f t="shared" ref="M64" si="120">L64*$E64</f>
        <v>0</v>
      </c>
      <c r="N64" s="126"/>
      <c r="O64" s="127">
        <f t="shared" ref="O64" si="121">N64*$E64</f>
        <v>0</v>
      </c>
      <c r="P64" s="144">
        <f t="shared" si="27"/>
        <v>0</v>
      </c>
      <c r="Q64" s="8"/>
    </row>
    <row r="65" spans="1:17" ht="28.5" x14ac:dyDescent="0.2">
      <c r="A65" s="139">
        <v>333</v>
      </c>
      <c r="B65" s="48" t="s">
        <v>98</v>
      </c>
      <c r="C65" s="140" t="s">
        <v>4</v>
      </c>
      <c r="D65" s="141">
        <v>1</v>
      </c>
      <c r="E65" s="142"/>
      <c r="F65" s="126">
        <v>0</v>
      </c>
      <c r="G65" s="127">
        <f t="shared" si="109"/>
        <v>0</v>
      </c>
      <c r="H65" s="126">
        <v>0</v>
      </c>
      <c r="I65" s="127">
        <f t="shared" si="109"/>
        <v>0</v>
      </c>
      <c r="J65" s="126">
        <v>1</v>
      </c>
      <c r="K65" s="127">
        <f t="shared" ref="K65" si="122">J65*$E65</f>
        <v>0</v>
      </c>
      <c r="L65" s="126">
        <v>0</v>
      </c>
      <c r="M65" s="127">
        <f t="shared" ref="M65" si="123">L65*$E65</f>
        <v>0</v>
      </c>
      <c r="N65" s="126"/>
      <c r="O65" s="127">
        <f t="shared" ref="O65" si="124">N65*$E65</f>
        <v>0</v>
      </c>
      <c r="P65" s="144">
        <f t="shared" si="27"/>
        <v>0</v>
      </c>
      <c r="Q65" s="8"/>
    </row>
    <row r="66" spans="1:17" ht="28.5" x14ac:dyDescent="0.2">
      <c r="A66" s="139">
        <v>334</v>
      </c>
      <c r="B66" s="48" t="s">
        <v>99</v>
      </c>
      <c r="C66" s="140" t="s">
        <v>4</v>
      </c>
      <c r="D66" s="141">
        <v>1</v>
      </c>
      <c r="E66" s="142"/>
      <c r="F66" s="126">
        <v>1</v>
      </c>
      <c r="G66" s="127">
        <f t="shared" ref="G66" si="125">F66*$E66</f>
        <v>0</v>
      </c>
      <c r="H66" s="126"/>
      <c r="I66" s="127">
        <f t="shared" ref="I66" si="126">H66*$E66</f>
        <v>0</v>
      </c>
      <c r="J66" s="126"/>
      <c r="K66" s="127">
        <f t="shared" ref="K66" si="127">J66*$E66</f>
        <v>0</v>
      </c>
      <c r="L66" s="126"/>
      <c r="M66" s="127">
        <f t="shared" ref="M66" si="128">L66*$E66</f>
        <v>0</v>
      </c>
      <c r="N66" s="126"/>
      <c r="O66" s="127">
        <f t="shared" ref="O66" si="129">N66*$E66</f>
        <v>0</v>
      </c>
      <c r="P66" s="144">
        <f t="shared" ref="P66" si="130">G66+I66+K66+M66</f>
        <v>0</v>
      </c>
      <c r="Q66" s="8"/>
    </row>
    <row r="67" spans="1:17" s="54" customFormat="1" ht="14.25" x14ac:dyDescent="0.2">
      <c r="A67" s="112"/>
      <c r="B67" s="49" t="s">
        <v>54</v>
      </c>
      <c r="C67" s="113"/>
      <c r="D67" s="55"/>
      <c r="E67" s="114"/>
      <c r="F67" s="128"/>
      <c r="G67" s="129"/>
      <c r="H67" s="128"/>
      <c r="I67" s="127"/>
      <c r="J67" s="126"/>
      <c r="K67" s="127"/>
      <c r="L67" s="126"/>
      <c r="M67" s="127"/>
      <c r="N67" s="126"/>
      <c r="O67" s="127">
        <f t="shared" ref="O67:O71" si="131">N67*$E67</f>
        <v>0</v>
      </c>
      <c r="P67" s="16"/>
      <c r="Q67" s="53"/>
    </row>
    <row r="68" spans="1:17" s="54" customFormat="1" ht="42.75" x14ac:dyDescent="0.2">
      <c r="A68" s="139">
        <v>335</v>
      </c>
      <c r="B68" s="48" t="s">
        <v>100</v>
      </c>
      <c r="C68" s="140" t="s">
        <v>56</v>
      </c>
      <c r="D68" s="141">
        <v>190</v>
      </c>
      <c r="E68" s="142"/>
      <c r="F68" s="126">
        <v>0</v>
      </c>
      <c r="G68" s="127"/>
      <c r="H68" s="126">
        <v>190</v>
      </c>
      <c r="I68" s="127">
        <f t="shared" ref="I68:I71" si="132">H68*$E68</f>
        <v>0</v>
      </c>
      <c r="J68" s="126">
        <v>0</v>
      </c>
      <c r="K68" s="127">
        <f t="shared" ref="K68:K71" si="133">J68*$E68</f>
        <v>0</v>
      </c>
      <c r="L68" s="126">
        <v>0</v>
      </c>
      <c r="M68" s="127">
        <f t="shared" ref="M68:M71" si="134">L68*$E68</f>
        <v>0</v>
      </c>
      <c r="N68" s="126"/>
      <c r="O68" s="127">
        <f t="shared" si="131"/>
        <v>0</v>
      </c>
      <c r="P68" s="144">
        <f t="shared" si="27"/>
        <v>0</v>
      </c>
      <c r="Q68" s="53"/>
    </row>
    <row r="69" spans="1:17" s="54" customFormat="1" ht="42.75" x14ac:dyDescent="0.2">
      <c r="A69" s="139">
        <v>336</v>
      </c>
      <c r="B69" s="48" t="s">
        <v>101</v>
      </c>
      <c r="C69" s="140" t="s">
        <v>77</v>
      </c>
      <c r="D69" s="141">
        <v>28.5</v>
      </c>
      <c r="E69" s="142"/>
      <c r="F69" s="126">
        <v>0</v>
      </c>
      <c r="G69" s="127"/>
      <c r="H69" s="126">
        <v>28.5</v>
      </c>
      <c r="I69" s="127">
        <f t="shared" si="132"/>
        <v>0</v>
      </c>
      <c r="J69" s="126">
        <v>0</v>
      </c>
      <c r="K69" s="127">
        <f t="shared" si="133"/>
        <v>0</v>
      </c>
      <c r="L69" s="126">
        <v>0</v>
      </c>
      <c r="M69" s="127">
        <f t="shared" si="134"/>
        <v>0</v>
      </c>
      <c r="N69" s="126"/>
      <c r="O69" s="127">
        <f t="shared" si="131"/>
        <v>0</v>
      </c>
      <c r="P69" s="144">
        <f t="shared" si="27"/>
        <v>0</v>
      </c>
      <c r="Q69" s="53"/>
    </row>
    <row r="70" spans="1:17" s="54" customFormat="1" ht="42.75" x14ac:dyDescent="0.2">
      <c r="A70" s="139">
        <v>337</v>
      </c>
      <c r="B70" s="48" t="s">
        <v>102</v>
      </c>
      <c r="C70" s="140" t="s">
        <v>71</v>
      </c>
      <c r="D70" s="141">
        <v>1</v>
      </c>
      <c r="E70" s="142"/>
      <c r="F70" s="126">
        <v>0</v>
      </c>
      <c r="G70" s="127"/>
      <c r="H70" s="126">
        <v>1</v>
      </c>
      <c r="I70" s="127">
        <f t="shared" si="132"/>
        <v>0</v>
      </c>
      <c r="J70" s="126">
        <v>0</v>
      </c>
      <c r="K70" s="127">
        <f t="shared" si="133"/>
        <v>0</v>
      </c>
      <c r="L70" s="126">
        <v>0</v>
      </c>
      <c r="M70" s="127">
        <f t="shared" si="134"/>
        <v>0</v>
      </c>
      <c r="N70" s="126"/>
      <c r="O70" s="127">
        <f t="shared" si="131"/>
        <v>0</v>
      </c>
      <c r="P70" s="144">
        <f t="shared" si="27"/>
        <v>0</v>
      </c>
      <c r="Q70" s="53"/>
    </row>
    <row r="71" spans="1:17" s="54" customFormat="1" ht="14.25" x14ac:dyDescent="0.2">
      <c r="A71" s="139">
        <v>338</v>
      </c>
      <c r="B71" s="48" t="s">
        <v>103</v>
      </c>
      <c r="C71" s="140" t="s">
        <v>3</v>
      </c>
      <c r="D71" s="141">
        <v>128</v>
      </c>
      <c r="E71" s="142"/>
      <c r="F71" s="126">
        <v>0</v>
      </c>
      <c r="G71" s="127"/>
      <c r="H71" s="126">
        <v>128</v>
      </c>
      <c r="I71" s="127">
        <f t="shared" si="132"/>
        <v>0</v>
      </c>
      <c r="J71" s="126">
        <v>0</v>
      </c>
      <c r="K71" s="127">
        <f t="shared" si="133"/>
        <v>0</v>
      </c>
      <c r="L71" s="126">
        <v>0</v>
      </c>
      <c r="M71" s="127">
        <f t="shared" si="134"/>
        <v>0</v>
      </c>
      <c r="N71" s="126"/>
      <c r="O71" s="127">
        <f t="shared" si="131"/>
        <v>0</v>
      </c>
      <c r="P71" s="144">
        <f t="shared" si="27"/>
        <v>0</v>
      </c>
      <c r="Q71" s="53"/>
    </row>
    <row r="72" spans="1:17" s="54" customFormat="1" ht="28.5" x14ac:dyDescent="0.2">
      <c r="A72" s="139">
        <v>339</v>
      </c>
      <c r="B72" s="48" t="s">
        <v>104</v>
      </c>
      <c r="C72" s="140" t="s">
        <v>77</v>
      </c>
      <c r="D72" s="141">
        <v>21.7</v>
      </c>
      <c r="E72" s="142"/>
      <c r="F72" s="126">
        <v>0</v>
      </c>
      <c r="G72" s="127">
        <f t="shared" si="109"/>
        <v>0</v>
      </c>
      <c r="H72" s="126">
        <v>21.7</v>
      </c>
      <c r="I72" s="127">
        <f t="shared" si="109"/>
        <v>0</v>
      </c>
      <c r="J72" s="126">
        <v>0</v>
      </c>
      <c r="K72" s="127">
        <f t="shared" ref="K72" si="135">J72*$E72</f>
        <v>0</v>
      </c>
      <c r="L72" s="126">
        <v>0</v>
      </c>
      <c r="M72" s="127">
        <f t="shared" ref="M72" si="136">L72*$E72</f>
        <v>0</v>
      </c>
      <c r="N72" s="126"/>
      <c r="O72" s="127">
        <f t="shared" ref="O72" si="137">N72*$E72</f>
        <v>0</v>
      </c>
      <c r="P72" s="144">
        <f t="shared" si="27"/>
        <v>0</v>
      </c>
      <c r="Q72" s="53"/>
    </row>
    <row r="73" spans="1:17" s="54" customFormat="1" ht="14.25" x14ac:dyDescent="0.2">
      <c r="A73" s="139">
        <v>340</v>
      </c>
      <c r="B73" s="48" t="s">
        <v>105</v>
      </c>
      <c r="C73" s="140" t="s">
        <v>56</v>
      </c>
      <c r="D73" s="141">
        <v>235</v>
      </c>
      <c r="E73" s="142"/>
      <c r="F73" s="126">
        <v>0</v>
      </c>
      <c r="G73" s="127">
        <f t="shared" si="109"/>
        <v>0</v>
      </c>
      <c r="H73" s="126">
        <v>235</v>
      </c>
      <c r="I73" s="127">
        <f t="shared" si="109"/>
        <v>0</v>
      </c>
      <c r="J73" s="126">
        <v>0</v>
      </c>
      <c r="K73" s="127">
        <f t="shared" ref="K73" si="138">J73*$E73</f>
        <v>0</v>
      </c>
      <c r="L73" s="126">
        <v>0</v>
      </c>
      <c r="M73" s="127">
        <f t="shared" ref="M73" si="139">L73*$E73</f>
        <v>0</v>
      </c>
      <c r="N73" s="126"/>
      <c r="O73" s="127">
        <f t="shared" ref="O73" si="140">N73*$E73</f>
        <v>0</v>
      </c>
      <c r="P73" s="144">
        <f t="shared" ref="P73:P92" si="141">G73+I73+K73+M73</f>
        <v>0</v>
      </c>
      <c r="Q73" s="53"/>
    </row>
    <row r="74" spans="1:17" s="54" customFormat="1" ht="14.25" x14ac:dyDescent="0.2">
      <c r="A74" s="139">
        <v>341</v>
      </c>
      <c r="B74" s="48" t="s">
        <v>106</v>
      </c>
      <c r="C74" s="140" t="s">
        <v>56</v>
      </c>
      <c r="D74" s="141">
        <v>11.52</v>
      </c>
      <c r="E74" s="142"/>
      <c r="F74" s="126">
        <v>0</v>
      </c>
      <c r="G74" s="127">
        <f t="shared" si="109"/>
        <v>0</v>
      </c>
      <c r="H74" s="126">
        <v>11.52</v>
      </c>
      <c r="I74" s="127">
        <f t="shared" si="109"/>
        <v>0</v>
      </c>
      <c r="J74" s="126">
        <v>0</v>
      </c>
      <c r="K74" s="127">
        <f t="shared" ref="K74" si="142">J74*$E74</f>
        <v>0</v>
      </c>
      <c r="L74" s="126">
        <v>0</v>
      </c>
      <c r="M74" s="127">
        <f t="shared" ref="M74" si="143">L74*$E74</f>
        <v>0</v>
      </c>
      <c r="N74" s="126"/>
      <c r="O74" s="127">
        <f t="shared" ref="O74" si="144">N74*$E74</f>
        <v>0</v>
      </c>
      <c r="P74" s="144">
        <f t="shared" si="141"/>
        <v>0</v>
      </c>
      <c r="Q74" s="53"/>
    </row>
    <row r="75" spans="1:17" s="54" customFormat="1" ht="14.25" x14ac:dyDescent="0.2">
      <c r="A75" s="139">
        <v>342</v>
      </c>
      <c r="B75" s="48" t="s">
        <v>94</v>
      </c>
      <c r="C75" s="140" t="s">
        <v>77</v>
      </c>
      <c r="D75" s="141">
        <v>2.68</v>
      </c>
      <c r="E75" s="142"/>
      <c r="F75" s="126">
        <v>0</v>
      </c>
      <c r="G75" s="127">
        <f t="shared" si="109"/>
        <v>0</v>
      </c>
      <c r="H75" s="126">
        <v>2.68</v>
      </c>
      <c r="I75" s="127">
        <f t="shared" si="109"/>
        <v>0</v>
      </c>
      <c r="J75" s="126">
        <v>0</v>
      </c>
      <c r="K75" s="127">
        <f t="shared" ref="K75" si="145">J75*$E75</f>
        <v>0</v>
      </c>
      <c r="L75" s="126">
        <v>0</v>
      </c>
      <c r="M75" s="127">
        <f t="shared" ref="M75" si="146">L75*$E75</f>
        <v>0</v>
      </c>
      <c r="N75" s="126"/>
      <c r="O75" s="127">
        <f t="shared" ref="O75" si="147">N75*$E75</f>
        <v>0</v>
      </c>
      <c r="P75" s="144">
        <f t="shared" si="141"/>
        <v>0</v>
      </c>
      <c r="Q75" s="53"/>
    </row>
    <row r="76" spans="1:17" s="54" customFormat="1" ht="14.25" x14ac:dyDescent="0.2">
      <c r="A76" s="139">
        <v>343</v>
      </c>
      <c r="B76" s="48" t="s">
        <v>107</v>
      </c>
      <c r="C76" s="140" t="s">
        <v>77</v>
      </c>
      <c r="D76" s="141">
        <v>24.48</v>
      </c>
      <c r="E76" s="142"/>
      <c r="F76" s="126">
        <v>0</v>
      </c>
      <c r="G76" s="127">
        <f t="shared" si="109"/>
        <v>0</v>
      </c>
      <c r="H76" s="126">
        <v>24.48</v>
      </c>
      <c r="I76" s="127">
        <f t="shared" si="109"/>
        <v>0</v>
      </c>
      <c r="J76" s="126">
        <v>0</v>
      </c>
      <c r="K76" s="127">
        <f t="shared" ref="K76" si="148">J76*$E76</f>
        <v>0</v>
      </c>
      <c r="L76" s="126">
        <v>0</v>
      </c>
      <c r="M76" s="127">
        <f t="shared" ref="M76" si="149">L76*$E76</f>
        <v>0</v>
      </c>
      <c r="N76" s="126"/>
      <c r="O76" s="127">
        <f t="shared" ref="O76" si="150">N76*$E76</f>
        <v>0</v>
      </c>
      <c r="P76" s="144">
        <f t="shared" si="141"/>
        <v>0</v>
      </c>
      <c r="Q76" s="53"/>
    </row>
    <row r="77" spans="1:17" s="54" customFormat="1" ht="28.5" x14ac:dyDescent="0.2">
      <c r="A77" s="139">
        <v>344</v>
      </c>
      <c r="B77" s="48" t="s">
        <v>108</v>
      </c>
      <c r="C77" s="140" t="s">
        <v>77</v>
      </c>
      <c r="D77" s="141">
        <v>23.9</v>
      </c>
      <c r="E77" s="142"/>
      <c r="F77" s="126">
        <v>0</v>
      </c>
      <c r="G77" s="127">
        <f t="shared" si="109"/>
        <v>0</v>
      </c>
      <c r="H77" s="126">
        <v>23.9</v>
      </c>
      <c r="I77" s="127">
        <f t="shared" si="109"/>
        <v>0</v>
      </c>
      <c r="J77" s="126">
        <v>0</v>
      </c>
      <c r="K77" s="127">
        <f t="shared" ref="K77" si="151">J77*$E77</f>
        <v>0</v>
      </c>
      <c r="L77" s="126">
        <v>0</v>
      </c>
      <c r="M77" s="127">
        <f t="shared" ref="M77" si="152">L77*$E77</f>
        <v>0</v>
      </c>
      <c r="N77" s="126"/>
      <c r="O77" s="127">
        <f t="shared" ref="O77" si="153">N77*$E77</f>
        <v>0</v>
      </c>
      <c r="P77" s="144">
        <f t="shared" si="141"/>
        <v>0</v>
      </c>
      <c r="Q77" s="53"/>
    </row>
    <row r="78" spans="1:17" s="54" customFormat="1" ht="28.5" x14ac:dyDescent="0.2">
      <c r="A78" s="139">
        <v>345</v>
      </c>
      <c r="B78" s="48" t="s">
        <v>109</v>
      </c>
      <c r="C78" s="140" t="s">
        <v>77</v>
      </c>
      <c r="D78" s="141">
        <v>0.57999999999999996</v>
      </c>
      <c r="E78" s="142"/>
      <c r="F78" s="126">
        <v>0</v>
      </c>
      <c r="G78" s="127">
        <f t="shared" si="109"/>
        <v>0</v>
      </c>
      <c r="H78" s="126">
        <v>0.57999999999999996</v>
      </c>
      <c r="I78" s="127">
        <f t="shared" si="109"/>
        <v>0</v>
      </c>
      <c r="J78" s="126">
        <v>0</v>
      </c>
      <c r="K78" s="127">
        <f t="shared" ref="K78" si="154">J78*$E78</f>
        <v>0</v>
      </c>
      <c r="L78" s="126">
        <v>0</v>
      </c>
      <c r="M78" s="127">
        <f t="shared" ref="M78" si="155">L78*$E78</f>
        <v>0</v>
      </c>
      <c r="N78" s="126"/>
      <c r="O78" s="127">
        <f t="shared" ref="O78" si="156">N78*$E78</f>
        <v>0</v>
      </c>
      <c r="P78" s="144">
        <f t="shared" si="141"/>
        <v>0</v>
      </c>
      <c r="Q78" s="53"/>
    </row>
    <row r="79" spans="1:17" s="54" customFormat="1" ht="28.5" x14ac:dyDescent="0.2">
      <c r="A79" s="139">
        <v>346</v>
      </c>
      <c r="B79" s="48" t="s">
        <v>110</v>
      </c>
      <c r="C79" s="140" t="s">
        <v>9</v>
      </c>
      <c r="D79" s="141">
        <v>3672</v>
      </c>
      <c r="E79" s="142"/>
      <c r="F79" s="126">
        <v>0</v>
      </c>
      <c r="G79" s="127">
        <f t="shared" si="109"/>
        <v>0</v>
      </c>
      <c r="H79" s="126">
        <v>3672</v>
      </c>
      <c r="I79" s="127">
        <f t="shared" si="109"/>
        <v>0</v>
      </c>
      <c r="J79" s="126">
        <v>0</v>
      </c>
      <c r="K79" s="127">
        <f t="shared" ref="K79" si="157">J79*$E79</f>
        <v>0</v>
      </c>
      <c r="L79" s="126">
        <v>0</v>
      </c>
      <c r="M79" s="127">
        <f t="shared" ref="M79" si="158">L79*$E79</f>
        <v>0</v>
      </c>
      <c r="N79" s="126"/>
      <c r="O79" s="127">
        <f t="shared" ref="O79" si="159">N79*$E79</f>
        <v>0</v>
      </c>
      <c r="P79" s="144">
        <f t="shared" si="141"/>
        <v>0</v>
      </c>
      <c r="Q79" s="53"/>
    </row>
    <row r="80" spans="1:17" s="54" customFormat="1" ht="28.5" x14ac:dyDescent="0.2">
      <c r="A80" s="139">
        <v>347</v>
      </c>
      <c r="B80" s="48" t="s">
        <v>111</v>
      </c>
      <c r="C80" s="140" t="s">
        <v>77</v>
      </c>
      <c r="D80" s="141">
        <v>15</v>
      </c>
      <c r="E80" s="142"/>
      <c r="F80" s="126">
        <v>0</v>
      </c>
      <c r="G80" s="127">
        <f t="shared" si="109"/>
        <v>0</v>
      </c>
      <c r="H80" s="126">
        <v>15</v>
      </c>
      <c r="I80" s="127">
        <f t="shared" si="109"/>
        <v>0</v>
      </c>
      <c r="J80" s="126">
        <v>0</v>
      </c>
      <c r="K80" s="127">
        <f t="shared" ref="K80" si="160">J80*$E80</f>
        <v>0</v>
      </c>
      <c r="L80" s="126">
        <v>0</v>
      </c>
      <c r="M80" s="127">
        <f t="shared" ref="M80" si="161">L80*$E80</f>
        <v>0</v>
      </c>
      <c r="N80" s="126"/>
      <c r="O80" s="127">
        <f t="shared" ref="O80" si="162">N80*$E80</f>
        <v>0</v>
      </c>
      <c r="P80" s="144">
        <f t="shared" si="141"/>
        <v>0</v>
      </c>
      <c r="Q80" s="53"/>
    </row>
    <row r="81" spans="1:17" s="54" customFormat="1" ht="28.5" x14ac:dyDescent="0.2">
      <c r="A81" s="139">
        <v>348</v>
      </c>
      <c r="B81" s="48" t="s">
        <v>112</v>
      </c>
      <c r="C81" s="140" t="s">
        <v>3</v>
      </c>
      <c r="D81" s="141">
        <v>40</v>
      </c>
      <c r="E81" s="142"/>
      <c r="F81" s="126">
        <v>0</v>
      </c>
      <c r="G81" s="127">
        <f t="shared" si="109"/>
        <v>0</v>
      </c>
      <c r="H81" s="126">
        <v>40</v>
      </c>
      <c r="I81" s="127">
        <f t="shared" si="109"/>
        <v>0</v>
      </c>
      <c r="J81" s="126">
        <v>0</v>
      </c>
      <c r="K81" s="127">
        <f t="shared" ref="K81" si="163">J81*$E81</f>
        <v>0</v>
      </c>
      <c r="L81" s="126">
        <v>0</v>
      </c>
      <c r="M81" s="127">
        <f t="shared" ref="M81" si="164">L81*$E81</f>
        <v>0</v>
      </c>
      <c r="N81" s="126"/>
      <c r="O81" s="127">
        <f t="shared" ref="O81" si="165">N81*$E81</f>
        <v>0</v>
      </c>
      <c r="P81" s="144">
        <f t="shared" si="141"/>
        <v>0</v>
      </c>
      <c r="Q81" s="53"/>
    </row>
    <row r="82" spans="1:17" s="54" customFormat="1" ht="14.25" x14ac:dyDescent="0.2">
      <c r="A82" s="139">
        <v>349</v>
      </c>
      <c r="B82" s="48" t="s">
        <v>95</v>
      </c>
      <c r="C82" s="140" t="s">
        <v>77</v>
      </c>
      <c r="D82" s="141">
        <v>19.8</v>
      </c>
      <c r="E82" s="142"/>
      <c r="F82" s="126"/>
      <c r="G82" s="127"/>
      <c r="H82" s="126">
        <v>19.8</v>
      </c>
      <c r="I82" s="127">
        <f t="shared" si="109"/>
        <v>0</v>
      </c>
      <c r="J82" s="126">
        <v>0</v>
      </c>
      <c r="K82" s="127">
        <f t="shared" ref="K82:K84" si="166">J82*$E82</f>
        <v>0</v>
      </c>
      <c r="L82" s="126"/>
      <c r="M82" s="127">
        <f t="shared" ref="M82:M84" si="167">L82*$E82</f>
        <v>0</v>
      </c>
      <c r="N82" s="126"/>
      <c r="O82" s="127"/>
      <c r="P82" s="144">
        <f t="shared" si="141"/>
        <v>0</v>
      </c>
      <c r="Q82" s="53"/>
    </row>
    <row r="83" spans="1:17" s="54" customFormat="1" ht="14.25" x14ac:dyDescent="0.2">
      <c r="A83" s="139">
        <v>350</v>
      </c>
      <c r="B83" s="48" t="s">
        <v>113</v>
      </c>
      <c r="C83" s="140" t="s">
        <v>56</v>
      </c>
      <c r="D83" s="141">
        <v>180</v>
      </c>
      <c r="E83" s="142"/>
      <c r="F83" s="126"/>
      <c r="G83" s="127"/>
      <c r="H83" s="126">
        <v>180</v>
      </c>
      <c r="I83" s="127">
        <f t="shared" si="109"/>
        <v>0</v>
      </c>
      <c r="J83" s="126">
        <v>0</v>
      </c>
      <c r="K83" s="127">
        <f t="shared" si="166"/>
        <v>0</v>
      </c>
      <c r="L83" s="126"/>
      <c r="M83" s="127">
        <f t="shared" si="167"/>
        <v>0</v>
      </c>
      <c r="N83" s="126"/>
      <c r="O83" s="127"/>
      <c r="P83" s="144">
        <f t="shared" si="141"/>
        <v>0</v>
      </c>
      <c r="Q83" s="53"/>
    </row>
    <row r="84" spans="1:17" s="54" customFormat="1" ht="28.5" x14ac:dyDescent="0.2">
      <c r="A84" s="139">
        <v>351</v>
      </c>
      <c r="B84" s="48" t="s">
        <v>114</v>
      </c>
      <c r="C84" s="140" t="s">
        <v>77</v>
      </c>
      <c r="D84" s="141">
        <v>7.2</v>
      </c>
      <c r="E84" s="142"/>
      <c r="F84" s="126"/>
      <c r="G84" s="127"/>
      <c r="H84" s="126">
        <v>7.2</v>
      </c>
      <c r="I84" s="127">
        <f t="shared" si="109"/>
        <v>0</v>
      </c>
      <c r="J84" s="126">
        <v>0</v>
      </c>
      <c r="K84" s="127">
        <f t="shared" si="166"/>
        <v>0</v>
      </c>
      <c r="L84" s="126"/>
      <c r="M84" s="127">
        <f t="shared" si="167"/>
        <v>0</v>
      </c>
      <c r="N84" s="126"/>
      <c r="O84" s="127"/>
      <c r="P84" s="144">
        <f t="shared" si="141"/>
        <v>0</v>
      </c>
      <c r="Q84" s="53"/>
    </row>
    <row r="85" spans="1:17" ht="14.25" x14ac:dyDescent="0.2">
      <c r="A85" s="15"/>
      <c r="B85" s="49" t="s">
        <v>7</v>
      </c>
      <c r="C85" s="19"/>
      <c r="D85" s="55"/>
      <c r="E85" s="18"/>
      <c r="F85" s="126"/>
      <c r="G85" s="127"/>
      <c r="H85" s="126"/>
      <c r="I85" s="127"/>
      <c r="J85" s="126"/>
      <c r="K85" s="127"/>
      <c r="L85" s="126"/>
      <c r="M85" s="127"/>
      <c r="N85" s="126"/>
      <c r="O85" s="127"/>
      <c r="P85" s="16"/>
      <c r="Q85" s="8"/>
    </row>
    <row r="86" spans="1:17" ht="42.75" x14ac:dyDescent="0.2">
      <c r="A86" s="139">
        <v>352</v>
      </c>
      <c r="B86" s="48" t="s">
        <v>115</v>
      </c>
      <c r="C86" s="140" t="s">
        <v>3</v>
      </c>
      <c r="D86" s="141">
        <v>443.73</v>
      </c>
      <c r="E86" s="142"/>
      <c r="F86" s="126">
        <v>0</v>
      </c>
      <c r="G86" s="127">
        <f t="shared" si="109"/>
        <v>0</v>
      </c>
      <c r="H86" s="126">
        <v>443.73</v>
      </c>
      <c r="I86" s="127">
        <f t="shared" si="109"/>
        <v>0</v>
      </c>
      <c r="J86" s="126">
        <v>0</v>
      </c>
      <c r="K86" s="127">
        <f t="shared" ref="K86" si="168">J86*$E86</f>
        <v>0</v>
      </c>
      <c r="L86" s="126">
        <v>0</v>
      </c>
      <c r="M86" s="127">
        <f t="shared" ref="M86" si="169">L86*$E86</f>
        <v>0</v>
      </c>
      <c r="N86" s="126"/>
      <c r="O86" s="127">
        <f t="shared" ref="O86" si="170">N86*$E86</f>
        <v>0</v>
      </c>
      <c r="P86" s="144">
        <f t="shared" si="141"/>
        <v>0</v>
      </c>
      <c r="Q86" s="8"/>
    </row>
    <row r="87" spans="1:17" ht="42.75" x14ac:dyDescent="0.2">
      <c r="A87" s="139">
        <v>353</v>
      </c>
      <c r="B87" s="48" t="s">
        <v>116</v>
      </c>
      <c r="C87" s="140" t="s">
        <v>77</v>
      </c>
      <c r="D87" s="141">
        <v>26.62</v>
      </c>
      <c r="E87" s="142"/>
      <c r="F87" s="126">
        <v>0</v>
      </c>
      <c r="G87" s="127">
        <f t="shared" si="109"/>
        <v>0</v>
      </c>
      <c r="H87" s="126">
        <v>26.62</v>
      </c>
      <c r="I87" s="127">
        <f t="shared" si="109"/>
        <v>0</v>
      </c>
      <c r="J87" s="126">
        <v>0</v>
      </c>
      <c r="K87" s="127">
        <f t="shared" ref="K87" si="171">J87*$E87</f>
        <v>0</v>
      </c>
      <c r="L87" s="126">
        <v>0</v>
      </c>
      <c r="M87" s="127">
        <f t="shared" ref="M87" si="172">L87*$E87</f>
        <v>0</v>
      </c>
      <c r="N87" s="126"/>
      <c r="O87" s="127">
        <f t="shared" ref="O87" si="173">N87*$E87</f>
        <v>0</v>
      </c>
      <c r="P87" s="144">
        <f t="shared" si="141"/>
        <v>0</v>
      </c>
      <c r="Q87" s="8"/>
    </row>
    <row r="88" spans="1:17" ht="28.5" x14ac:dyDescent="0.2">
      <c r="A88" s="139">
        <v>354</v>
      </c>
      <c r="B88" s="48" t="s">
        <v>117</v>
      </c>
      <c r="C88" s="140" t="s">
        <v>56</v>
      </c>
      <c r="D88" s="141">
        <v>7006.23</v>
      </c>
      <c r="E88" s="142"/>
      <c r="F88" s="126">
        <v>3448.5</v>
      </c>
      <c r="G88" s="127">
        <f t="shared" si="109"/>
        <v>0</v>
      </c>
      <c r="H88" s="126">
        <v>2307.4699999999998</v>
      </c>
      <c r="I88" s="127">
        <f t="shared" si="109"/>
        <v>0</v>
      </c>
      <c r="J88" s="126">
        <v>950.21</v>
      </c>
      <c r="K88" s="127">
        <f t="shared" ref="K88" si="174">J88*$E88</f>
        <v>0</v>
      </c>
      <c r="L88" s="126">
        <v>300.05</v>
      </c>
      <c r="M88" s="127">
        <f t="shared" ref="M88" si="175">L88*$E88</f>
        <v>0</v>
      </c>
      <c r="N88" s="126"/>
      <c r="O88" s="127">
        <f t="shared" ref="O88" si="176">N88*$E88</f>
        <v>0</v>
      </c>
      <c r="P88" s="144">
        <f t="shared" si="141"/>
        <v>0</v>
      </c>
      <c r="Q88" s="8"/>
    </row>
    <row r="89" spans="1:17" ht="14.25" x14ac:dyDescent="0.2">
      <c r="A89" s="139">
        <v>355</v>
      </c>
      <c r="B89" s="48" t="s">
        <v>80</v>
      </c>
      <c r="C89" s="140" t="s">
        <v>77</v>
      </c>
      <c r="D89" s="141">
        <v>700.63</v>
      </c>
      <c r="E89" s="142"/>
      <c r="F89" s="126">
        <v>344.85</v>
      </c>
      <c r="G89" s="127">
        <f t="shared" si="109"/>
        <v>0</v>
      </c>
      <c r="H89" s="126">
        <v>230.75</v>
      </c>
      <c r="I89" s="127">
        <f t="shared" si="109"/>
        <v>0</v>
      </c>
      <c r="J89" s="126">
        <v>95.02</v>
      </c>
      <c r="K89" s="127">
        <f t="shared" ref="K89" si="177">J89*$E89</f>
        <v>0</v>
      </c>
      <c r="L89" s="126">
        <v>30.01</v>
      </c>
      <c r="M89" s="127">
        <f t="shared" ref="M89" si="178">L89*$E89</f>
        <v>0</v>
      </c>
      <c r="N89" s="126"/>
      <c r="O89" s="127">
        <f t="shared" ref="O89" si="179">N89*$E89</f>
        <v>0</v>
      </c>
      <c r="P89" s="144">
        <f t="shared" si="141"/>
        <v>0</v>
      </c>
      <c r="Q89" s="8"/>
    </row>
    <row r="90" spans="1:17" ht="28.5" x14ac:dyDescent="0.2">
      <c r="A90" s="139">
        <v>356</v>
      </c>
      <c r="B90" s="48" t="s">
        <v>118</v>
      </c>
      <c r="C90" s="140" t="s">
        <v>3</v>
      </c>
      <c r="D90" s="141">
        <v>12713.07</v>
      </c>
      <c r="E90" s="142"/>
      <c r="F90" s="126">
        <v>6270</v>
      </c>
      <c r="G90" s="127">
        <f t="shared" si="109"/>
        <v>0</v>
      </c>
      <c r="H90" s="126">
        <v>4195.41</v>
      </c>
      <c r="I90" s="127">
        <f t="shared" si="109"/>
        <v>0</v>
      </c>
      <c r="J90" s="126">
        <v>1727.66</v>
      </c>
      <c r="K90" s="127">
        <f t="shared" ref="K90" si="180">J90*$E90</f>
        <v>0</v>
      </c>
      <c r="L90" s="126">
        <v>520</v>
      </c>
      <c r="M90" s="127">
        <f t="shared" ref="M90" si="181">L90*$E90</f>
        <v>0</v>
      </c>
      <c r="N90" s="126"/>
      <c r="O90" s="127">
        <f t="shared" ref="O90" si="182">N90*$E90</f>
        <v>0</v>
      </c>
      <c r="P90" s="144">
        <f t="shared" si="141"/>
        <v>0</v>
      </c>
      <c r="Q90" s="8"/>
    </row>
    <row r="91" spans="1:17" ht="28.5" x14ac:dyDescent="0.2">
      <c r="A91" s="139">
        <v>357</v>
      </c>
      <c r="B91" s="48" t="s">
        <v>119</v>
      </c>
      <c r="C91" s="140" t="s">
        <v>77</v>
      </c>
      <c r="D91" s="141">
        <v>510.64</v>
      </c>
      <c r="E91" s="142"/>
      <c r="F91" s="126">
        <v>250.8</v>
      </c>
      <c r="G91" s="127">
        <f t="shared" si="109"/>
        <v>0</v>
      </c>
      <c r="H91" s="126">
        <v>167.82</v>
      </c>
      <c r="I91" s="127">
        <f t="shared" si="109"/>
        <v>0</v>
      </c>
      <c r="J91" s="126">
        <v>69.11</v>
      </c>
      <c r="K91" s="127">
        <f t="shared" ref="K91" si="183">J91*$E91</f>
        <v>0</v>
      </c>
      <c r="L91" s="126">
        <v>22.91</v>
      </c>
      <c r="M91" s="127">
        <f t="shared" ref="M91" si="184">L91*$E91</f>
        <v>0</v>
      </c>
      <c r="N91" s="126"/>
      <c r="O91" s="127">
        <f t="shared" ref="O91" si="185">N91*$E91</f>
        <v>0</v>
      </c>
      <c r="P91" s="144">
        <f t="shared" si="141"/>
        <v>0</v>
      </c>
      <c r="Q91" s="8"/>
    </row>
    <row r="92" spans="1:17" ht="28.5" x14ac:dyDescent="0.2">
      <c r="A92" s="139">
        <v>358</v>
      </c>
      <c r="B92" s="48" t="s">
        <v>110</v>
      </c>
      <c r="C92" s="140" t="s">
        <v>9</v>
      </c>
      <c r="D92" s="141">
        <v>52.7</v>
      </c>
      <c r="E92" s="142"/>
      <c r="F92" s="126">
        <v>0</v>
      </c>
      <c r="G92" s="127">
        <f t="shared" si="109"/>
        <v>0</v>
      </c>
      <c r="H92" s="126">
        <v>0</v>
      </c>
      <c r="I92" s="127">
        <f t="shared" si="109"/>
        <v>0</v>
      </c>
      <c r="J92" s="126">
        <v>0</v>
      </c>
      <c r="K92" s="127">
        <f t="shared" ref="K92" si="186">J92*$E92</f>
        <v>0</v>
      </c>
      <c r="L92" s="126">
        <v>52.7</v>
      </c>
      <c r="M92" s="127">
        <f t="shared" ref="M92" si="187">L92*$E92</f>
        <v>0</v>
      </c>
      <c r="N92" s="126"/>
      <c r="O92" s="127">
        <f t="shared" ref="O92" si="188">N92*$E92</f>
        <v>0</v>
      </c>
      <c r="P92" s="144">
        <f t="shared" si="141"/>
        <v>0</v>
      </c>
      <c r="Q92" s="8"/>
    </row>
    <row r="93" spans="1:17" s="54" customFormat="1" ht="14.25" x14ac:dyDescent="0.2">
      <c r="A93" s="107"/>
      <c r="B93" s="77" t="s">
        <v>45</v>
      </c>
      <c r="C93" s="60">
        <f>A28</f>
        <v>300</v>
      </c>
      <c r="D93" s="76"/>
      <c r="E93" s="74"/>
      <c r="F93" s="121"/>
      <c r="G93" s="78">
        <f>SUM(G30:G92)</f>
        <v>0</v>
      </c>
      <c r="H93" s="121"/>
      <c r="I93" s="78">
        <f>SUM(I30:I92)</f>
        <v>0</v>
      </c>
      <c r="J93" s="121"/>
      <c r="K93" s="78">
        <f>SUM(K30:K92)</f>
        <v>0</v>
      </c>
      <c r="L93" s="121"/>
      <c r="M93" s="78">
        <f>SUM(M30:M92)</f>
        <v>0</v>
      </c>
      <c r="N93" s="121"/>
      <c r="O93" s="78">
        <f>SUM(O30:O92)</f>
        <v>0</v>
      </c>
      <c r="P93" s="78">
        <f>SUM(P30:P92)</f>
        <v>0</v>
      </c>
      <c r="Q93" s="53"/>
    </row>
    <row r="94" spans="1:17" s="54" customFormat="1" ht="14.25" x14ac:dyDescent="0.2">
      <c r="A94" s="80"/>
      <c r="B94" s="81"/>
      <c r="C94" s="19"/>
      <c r="D94" s="55"/>
      <c r="E94" s="18"/>
      <c r="F94" s="119"/>
      <c r="G94" s="82"/>
      <c r="H94" s="119"/>
      <c r="I94" s="82"/>
      <c r="J94" s="119"/>
      <c r="K94" s="82"/>
      <c r="L94" s="119"/>
      <c r="M94" s="82"/>
      <c r="N94" s="119"/>
      <c r="O94" s="82"/>
      <c r="P94" s="82"/>
      <c r="Q94" s="53"/>
    </row>
    <row r="95" spans="1:17" ht="14.25" x14ac:dyDescent="0.2">
      <c r="A95" s="60">
        <f>A28+100</f>
        <v>400</v>
      </c>
      <c r="B95" s="71" t="s">
        <v>25</v>
      </c>
      <c r="C95" s="72"/>
      <c r="D95" s="73"/>
      <c r="E95" s="74"/>
      <c r="F95" s="124"/>
      <c r="G95" s="75"/>
      <c r="H95" s="124"/>
      <c r="I95" s="75"/>
      <c r="J95" s="124"/>
      <c r="K95" s="75"/>
      <c r="L95" s="124"/>
      <c r="M95" s="75"/>
      <c r="N95" s="124"/>
      <c r="O95" s="75"/>
      <c r="P95" s="75"/>
      <c r="Q95" s="8"/>
    </row>
    <row r="96" spans="1:17" ht="42.75" x14ac:dyDescent="0.2">
      <c r="A96" s="139">
        <v>401</v>
      </c>
      <c r="B96" s="48" t="s">
        <v>76</v>
      </c>
      <c r="C96" s="140" t="s">
        <v>56</v>
      </c>
      <c r="D96" s="141">
        <v>430.27</v>
      </c>
      <c r="E96" s="142"/>
      <c r="F96" s="126">
        <v>0</v>
      </c>
      <c r="G96" s="127">
        <f t="shared" ref="G96" si="189">F96*$E96</f>
        <v>0</v>
      </c>
      <c r="H96" s="126">
        <v>430.27</v>
      </c>
      <c r="I96" s="127">
        <f t="shared" ref="I96" si="190">H96*$E96</f>
        <v>0</v>
      </c>
      <c r="J96" s="126">
        <v>0</v>
      </c>
      <c r="K96" s="127">
        <f t="shared" ref="K96" si="191">J96*$E96</f>
        <v>0</v>
      </c>
      <c r="L96" s="126">
        <v>0</v>
      </c>
      <c r="M96" s="127">
        <f t="shared" ref="M96" si="192">L96*$E96</f>
        <v>0</v>
      </c>
      <c r="N96" s="126"/>
      <c r="O96" s="127">
        <f t="shared" ref="O96" si="193">N96*$E96</f>
        <v>0</v>
      </c>
      <c r="P96" s="144">
        <f t="shared" ref="P96:P107" si="194">G96+I96+K96+M96</f>
        <v>0</v>
      </c>
      <c r="Q96" s="9"/>
    </row>
    <row r="97" spans="1:17" ht="42.75" x14ac:dyDescent="0.2">
      <c r="A97" s="139">
        <v>402</v>
      </c>
      <c r="B97" s="48" t="s">
        <v>101</v>
      </c>
      <c r="C97" s="140" t="s">
        <v>77</v>
      </c>
      <c r="D97" s="141">
        <v>21.51</v>
      </c>
      <c r="E97" s="142"/>
      <c r="F97" s="126">
        <v>0</v>
      </c>
      <c r="G97" s="127">
        <f t="shared" si="109"/>
        <v>0</v>
      </c>
      <c r="H97" s="126">
        <v>21.51</v>
      </c>
      <c r="I97" s="127">
        <f t="shared" si="109"/>
        <v>0</v>
      </c>
      <c r="J97" s="126">
        <v>0</v>
      </c>
      <c r="K97" s="127">
        <f t="shared" ref="K97" si="195">J97*$E97</f>
        <v>0</v>
      </c>
      <c r="L97" s="126">
        <v>0</v>
      </c>
      <c r="M97" s="127">
        <f t="shared" ref="M97" si="196">L97*$E97</f>
        <v>0</v>
      </c>
      <c r="N97" s="126"/>
      <c r="O97" s="127">
        <f t="shared" ref="O97" si="197">N97*$E97</f>
        <v>0</v>
      </c>
      <c r="P97" s="144">
        <f t="shared" si="194"/>
        <v>0</v>
      </c>
      <c r="Q97" s="9"/>
    </row>
    <row r="98" spans="1:17" ht="14.25" x14ac:dyDescent="0.2">
      <c r="A98" s="139">
        <v>403</v>
      </c>
      <c r="B98" s="48" t="s">
        <v>120</v>
      </c>
      <c r="C98" s="140" t="s">
        <v>56</v>
      </c>
      <c r="D98" s="141">
        <v>182671.7</v>
      </c>
      <c r="E98" s="142"/>
      <c r="F98" s="126">
        <v>93849.93</v>
      </c>
      <c r="G98" s="127">
        <f t="shared" si="109"/>
        <v>0</v>
      </c>
      <c r="H98" s="126">
        <v>67171.679999999993</v>
      </c>
      <c r="I98" s="127">
        <f t="shared" si="109"/>
        <v>0</v>
      </c>
      <c r="J98" s="126">
        <v>8914.17</v>
      </c>
      <c r="K98" s="127">
        <f t="shared" ref="K98" si="198">J98*$E98</f>
        <v>0</v>
      </c>
      <c r="L98" s="126">
        <v>12735.92</v>
      </c>
      <c r="M98" s="127">
        <f t="shared" ref="M98" si="199">L98*$E98</f>
        <v>0</v>
      </c>
      <c r="N98" s="126"/>
      <c r="O98" s="127">
        <f t="shared" ref="O98" si="200">N98*$E98</f>
        <v>0</v>
      </c>
      <c r="P98" s="144">
        <f t="shared" si="194"/>
        <v>0</v>
      </c>
      <c r="Q98" s="9"/>
    </row>
    <row r="99" spans="1:17" s="54" customFormat="1" ht="28.5" x14ac:dyDescent="0.2">
      <c r="A99" s="139">
        <v>404</v>
      </c>
      <c r="B99" s="110" t="s">
        <v>67</v>
      </c>
      <c r="C99" s="140" t="s">
        <v>68</v>
      </c>
      <c r="D99" s="141">
        <v>18874.54</v>
      </c>
      <c r="E99" s="143"/>
      <c r="F99" s="119">
        <v>9553.58</v>
      </c>
      <c r="G99" s="120">
        <f t="shared" si="109"/>
        <v>0</v>
      </c>
      <c r="H99" s="119">
        <v>7016.3</v>
      </c>
      <c r="I99" s="120">
        <f t="shared" si="109"/>
        <v>0</v>
      </c>
      <c r="J99" s="119">
        <v>903.83</v>
      </c>
      <c r="K99" s="120">
        <f t="shared" ref="K99" si="201">J99*$E99</f>
        <v>0</v>
      </c>
      <c r="L99" s="119">
        <v>1400.83</v>
      </c>
      <c r="M99" s="120">
        <f t="shared" ref="M99" si="202">L99*$E99</f>
        <v>0</v>
      </c>
      <c r="N99" s="119"/>
      <c r="O99" s="120">
        <f t="shared" ref="O99" si="203">N99*$E99</f>
        <v>0</v>
      </c>
      <c r="P99" s="144">
        <f t="shared" si="194"/>
        <v>0</v>
      </c>
      <c r="Q99" s="53"/>
    </row>
    <row r="100" spans="1:17" ht="42.75" x14ac:dyDescent="0.2">
      <c r="A100" s="139">
        <v>405</v>
      </c>
      <c r="B100" s="48" t="s">
        <v>121</v>
      </c>
      <c r="C100" s="140" t="s">
        <v>56</v>
      </c>
      <c r="D100" s="141">
        <v>167933.61</v>
      </c>
      <c r="E100" s="142"/>
      <c r="F100" s="126">
        <v>86207.07</v>
      </c>
      <c r="G100" s="127">
        <f t="shared" si="109"/>
        <v>0</v>
      </c>
      <c r="H100" s="126">
        <v>61558.64</v>
      </c>
      <c r="I100" s="127">
        <f t="shared" si="109"/>
        <v>0</v>
      </c>
      <c r="J100" s="126">
        <v>8552.64</v>
      </c>
      <c r="K100" s="127">
        <f t="shared" ref="K100" si="204">J100*$E100</f>
        <v>0</v>
      </c>
      <c r="L100" s="126">
        <v>11615.26</v>
      </c>
      <c r="M100" s="127">
        <f t="shared" ref="M100" si="205">L100*$E100</f>
        <v>0</v>
      </c>
      <c r="N100" s="126"/>
      <c r="O100" s="127">
        <f t="shared" ref="O100" si="206">N100*$E100</f>
        <v>0</v>
      </c>
      <c r="P100" s="144">
        <f t="shared" si="194"/>
        <v>0</v>
      </c>
      <c r="Q100" s="8"/>
    </row>
    <row r="101" spans="1:17" ht="14.25" x14ac:dyDescent="0.2">
      <c r="A101" s="139">
        <v>406</v>
      </c>
      <c r="B101" s="48" t="s">
        <v>122</v>
      </c>
      <c r="C101" s="140" t="s">
        <v>6</v>
      </c>
      <c r="D101" s="141">
        <v>18472.7</v>
      </c>
      <c r="E101" s="142"/>
      <c r="F101" s="126">
        <v>9482.7800000000007</v>
      </c>
      <c r="G101" s="127">
        <f t="shared" si="109"/>
        <v>0</v>
      </c>
      <c r="H101" s="126">
        <v>6771.45</v>
      </c>
      <c r="I101" s="127">
        <f t="shared" si="109"/>
        <v>0</v>
      </c>
      <c r="J101" s="126">
        <v>940.79</v>
      </c>
      <c r="K101" s="127">
        <f t="shared" ref="K101" si="207">J101*$E101</f>
        <v>0</v>
      </c>
      <c r="L101" s="126">
        <v>1277.68</v>
      </c>
      <c r="M101" s="127">
        <f t="shared" ref="M101" si="208">L101*$E101</f>
        <v>0</v>
      </c>
      <c r="N101" s="126"/>
      <c r="O101" s="127">
        <f t="shared" ref="O101" si="209">N101*$E101</f>
        <v>0</v>
      </c>
      <c r="P101" s="144">
        <f t="shared" si="194"/>
        <v>0</v>
      </c>
      <c r="Q101" s="8"/>
    </row>
    <row r="102" spans="1:17" ht="14.25" x14ac:dyDescent="0.2">
      <c r="A102" s="139">
        <v>407</v>
      </c>
      <c r="B102" s="48" t="s">
        <v>95</v>
      </c>
      <c r="C102" s="140" t="s">
        <v>77</v>
      </c>
      <c r="D102" s="141">
        <v>22948.32</v>
      </c>
      <c r="E102" s="142"/>
      <c r="F102" s="126">
        <v>12163.5</v>
      </c>
      <c r="G102" s="127">
        <f t="shared" si="109"/>
        <v>0</v>
      </c>
      <c r="H102" s="126">
        <v>8862.98</v>
      </c>
      <c r="I102" s="127">
        <f t="shared" si="109"/>
        <v>0</v>
      </c>
      <c r="J102" s="126">
        <v>792.37</v>
      </c>
      <c r="K102" s="127">
        <f t="shared" ref="K102" si="210">J102*$E102</f>
        <v>0</v>
      </c>
      <c r="L102" s="126">
        <v>1129.47</v>
      </c>
      <c r="M102" s="127">
        <f t="shared" ref="M102" si="211">L102*$E102</f>
        <v>0</v>
      </c>
      <c r="N102" s="126"/>
      <c r="O102" s="127">
        <f t="shared" ref="O102" si="212">N102*$E102</f>
        <v>0</v>
      </c>
      <c r="P102" s="144">
        <f t="shared" si="194"/>
        <v>0</v>
      </c>
      <c r="Q102" s="8"/>
    </row>
    <row r="103" spans="1:17" ht="85.5" x14ac:dyDescent="0.2">
      <c r="A103" s="139">
        <v>408</v>
      </c>
      <c r="B103" s="110" t="s">
        <v>123</v>
      </c>
      <c r="C103" s="140" t="s">
        <v>77</v>
      </c>
      <c r="D103" s="141">
        <v>3202.45</v>
      </c>
      <c r="E103" s="142"/>
      <c r="F103" s="126">
        <v>1096.51</v>
      </c>
      <c r="G103" s="127">
        <f t="shared" si="109"/>
        <v>0</v>
      </c>
      <c r="H103" s="126">
        <v>529.74</v>
      </c>
      <c r="I103" s="127">
        <f t="shared" si="109"/>
        <v>0</v>
      </c>
      <c r="J103" s="126">
        <v>700.74</v>
      </c>
      <c r="K103" s="127">
        <f t="shared" ref="K103" si="213">J103*$E103</f>
        <v>0</v>
      </c>
      <c r="L103" s="126">
        <v>875.46</v>
      </c>
      <c r="M103" s="127">
        <f t="shared" ref="M103" si="214">L103*$E103</f>
        <v>0</v>
      </c>
      <c r="N103" s="126"/>
      <c r="O103" s="127">
        <f t="shared" ref="O103" si="215">N103*$E103</f>
        <v>0</v>
      </c>
      <c r="P103" s="144">
        <f t="shared" si="194"/>
        <v>0</v>
      </c>
      <c r="Q103" s="8"/>
    </row>
    <row r="104" spans="1:17" ht="14.25" x14ac:dyDescent="0.2">
      <c r="A104" s="139">
        <v>409</v>
      </c>
      <c r="B104" s="110" t="s">
        <v>124</v>
      </c>
      <c r="C104" s="140" t="s">
        <v>77</v>
      </c>
      <c r="D104" s="141">
        <v>5038.01</v>
      </c>
      <c r="E104" s="142"/>
      <c r="F104" s="126">
        <v>2586.21</v>
      </c>
      <c r="G104" s="127">
        <f t="shared" si="109"/>
        <v>0</v>
      </c>
      <c r="H104" s="126">
        <v>1846.76</v>
      </c>
      <c r="I104" s="127">
        <f t="shared" si="109"/>
        <v>0</v>
      </c>
      <c r="J104" s="126">
        <v>256.58</v>
      </c>
      <c r="K104" s="127">
        <f t="shared" ref="K104" si="216">J104*$E104</f>
        <v>0</v>
      </c>
      <c r="L104" s="126">
        <v>348.46</v>
      </c>
      <c r="M104" s="127">
        <f t="shared" ref="M104" si="217">L104*$E104</f>
        <v>0</v>
      </c>
      <c r="N104" s="126"/>
      <c r="O104" s="127">
        <f t="shared" ref="O104" si="218">N104*$E104</f>
        <v>0</v>
      </c>
      <c r="P104" s="144">
        <f t="shared" si="194"/>
        <v>0</v>
      </c>
      <c r="Q104" s="8"/>
    </row>
    <row r="105" spans="1:17" ht="14.25" x14ac:dyDescent="0.2">
      <c r="A105" s="139">
        <v>410</v>
      </c>
      <c r="B105" s="48" t="s">
        <v>113</v>
      </c>
      <c r="C105" s="140" t="s">
        <v>56</v>
      </c>
      <c r="D105" s="141">
        <v>167933.61</v>
      </c>
      <c r="E105" s="142"/>
      <c r="F105" s="126">
        <v>86207.07</v>
      </c>
      <c r="G105" s="127">
        <f t="shared" si="109"/>
        <v>0</v>
      </c>
      <c r="H105" s="126">
        <v>61558.64</v>
      </c>
      <c r="I105" s="127">
        <f t="shared" si="109"/>
        <v>0</v>
      </c>
      <c r="J105" s="126">
        <v>8552.64</v>
      </c>
      <c r="K105" s="127">
        <f t="shared" ref="K105" si="219">J105*$E105</f>
        <v>0</v>
      </c>
      <c r="L105" s="126">
        <v>11615.26</v>
      </c>
      <c r="M105" s="127">
        <f t="shared" ref="M105" si="220">L105*$E105</f>
        <v>0</v>
      </c>
      <c r="N105" s="126"/>
      <c r="O105" s="127">
        <f t="shared" ref="O105" si="221">N105*$E105</f>
        <v>0</v>
      </c>
      <c r="P105" s="144">
        <f t="shared" si="194"/>
        <v>0</v>
      </c>
      <c r="Q105" s="8"/>
    </row>
    <row r="106" spans="1:17" ht="14.25" x14ac:dyDescent="0.2">
      <c r="A106" s="139">
        <v>411</v>
      </c>
      <c r="B106" s="48" t="s">
        <v>125</v>
      </c>
      <c r="C106" s="140" t="s">
        <v>56</v>
      </c>
      <c r="D106" s="141">
        <v>167933.61</v>
      </c>
      <c r="E106" s="142"/>
      <c r="F106" s="126">
        <v>86207.07</v>
      </c>
      <c r="G106" s="127">
        <f t="shared" si="109"/>
        <v>0</v>
      </c>
      <c r="H106" s="126">
        <v>61558.64</v>
      </c>
      <c r="I106" s="127">
        <f t="shared" si="109"/>
        <v>0</v>
      </c>
      <c r="J106" s="126">
        <v>8552.64</v>
      </c>
      <c r="K106" s="127">
        <f t="shared" ref="K106" si="222">J106*$E106</f>
        <v>0</v>
      </c>
      <c r="L106" s="126">
        <v>11615.26</v>
      </c>
      <c r="M106" s="127">
        <f t="shared" ref="M106" si="223">L106*$E106</f>
        <v>0</v>
      </c>
      <c r="N106" s="126"/>
      <c r="O106" s="127">
        <f t="shared" ref="O106" si="224">N106*$E106</f>
        <v>0</v>
      </c>
      <c r="P106" s="144">
        <f t="shared" si="194"/>
        <v>0</v>
      </c>
      <c r="Q106" s="8"/>
    </row>
    <row r="107" spans="1:17" ht="28.5" x14ac:dyDescent="0.2">
      <c r="A107" s="139">
        <v>412</v>
      </c>
      <c r="B107" s="48" t="s">
        <v>114</v>
      </c>
      <c r="C107" s="140" t="s">
        <v>77</v>
      </c>
      <c r="D107" s="141">
        <v>6717.35</v>
      </c>
      <c r="E107" s="142"/>
      <c r="F107" s="126">
        <v>3448.28</v>
      </c>
      <c r="G107" s="127">
        <f t="shared" si="109"/>
        <v>0</v>
      </c>
      <c r="H107" s="126">
        <v>2462.35</v>
      </c>
      <c r="I107" s="127">
        <f t="shared" si="109"/>
        <v>0</v>
      </c>
      <c r="J107" s="126">
        <v>342.11</v>
      </c>
      <c r="K107" s="127">
        <f t="shared" ref="K107" si="225">J107*$E107</f>
        <v>0</v>
      </c>
      <c r="L107" s="126">
        <v>464.61</v>
      </c>
      <c r="M107" s="127">
        <f t="shared" ref="M107" si="226">L107*$E107</f>
        <v>0</v>
      </c>
      <c r="N107" s="126"/>
      <c r="O107" s="127">
        <f t="shared" ref="O107" si="227">N107*$E107</f>
        <v>0</v>
      </c>
      <c r="P107" s="144">
        <f t="shared" si="194"/>
        <v>0</v>
      </c>
      <c r="Q107" s="8"/>
    </row>
    <row r="108" spans="1:17" s="54" customFormat="1" ht="14.25" x14ac:dyDescent="0.2">
      <c r="A108" s="107"/>
      <c r="B108" s="77" t="s">
        <v>45</v>
      </c>
      <c r="C108" s="60">
        <f>A95</f>
        <v>400</v>
      </c>
      <c r="D108" s="76"/>
      <c r="E108" s="74"/>
      <c r="F108" s="121"/>
      <c r="G108" s="78">
        <f>SUM(G96:G107)</f>
        <v>0</v>
      </c>
      <c r="H108" s="121"/>
      <c r="I108" s="78">
        <f>SUM(I96:I107)</f>
        <v>0</v>
      </c>
      <c r="J108" s="121"/>
      <c r="K108" s="78">
        <f>SUM(K96:K107)</f>
        <v>0</v>
      </c>
      <c r="L108" s="121"/>
      <c r="M108" s="78">
        <f>SUM(M96:M107)</f>
        <v>0</v>
      </c>
      <c r="N108" s="121"/>
      <c r="O108" s="78">
        <f>SUM(O96:O107)</f>
        <v>0</v>
      </c>
      <c r="P108" s="78">
        <f>SUM(P96:P107)</f>
        <v>0</v>
      </c>
      <c r="Q108" s="53"/>
    </row>
    <row r="109" spans="1:17" s="54" customFormat="1" ht="14.25" x14ac:dyDescent="0.2">
      <c r="A109" s="80"/>
      <c r="B109" s="81"/>
      <c r="C109" s="19"/>
      <c r="D109" s="55"/>
      <c r="E109" s="18"/>
      <c r="F109" s="119"/>
      <c r="G109" s="82"/>
      <c r="H109" s="119"/>
      <c r="I109" s="82"/>
      <c r="J109" s="119"/>
      <c r="K109" s="82"/>
      <c r="L109" s="119"/>
      <c r="M109" s="82"/>
      <c r="N109" s="119"/>
      <c r="O109" s="82"/>
      <c r="P109" s="82"/>
      <c r="Q109" s="53"/>
    </row>
    <row r="110" spans="1:17" ht="14.25" x14ac:dyDescent="0.2">
      <c r="A110" s="60">
        <v>500</v>
      </c>
      <c r="B110" s="71" t="s">
        <v>11</v>
      </c>
      <c r="C110" s="72"/>
      <c r="D110" s="73"/>
      <c r="E110" s="74"/>
      <c r="F110" s="124"/>
      <c r="G110" s="75"/>
      <c r="H110" s="124"/>
      <c r="I110" s="75"/>
      <c r="J110" s="124"/>
      <c r="K110" s="75"/>
      <c r="L110" s="124"/>
      <c r="M110" s="75"/>
      <c r="N110" s="124"/>
      <c r="O110" s="75"/>
      <c r="P110" s="75"/>
      <c r="Q110" s="8"/>
    </row>
    <row r="111" spans="1:17" ht="14.25" x14ac:dyDescent="0.2">
      <c r="A111" s="139">
        <v>501</v>
      </c>
      <c r="B111" s="48" t="s">
        <v>126</v>
      </c>
      <c r="C111" s="140" t="s">
        <v>56</v>
      </c>
      <c r="D111" s="141">
        <v>7549.81</v>
      </c>
      <c r="E111" s="142"/>
      <c r="F111" s="126">
        <v>3821.43</v>
      </c>
      <c r="G111" s="127">
        <f t="shared" si="109"/>
        <v>0</v>
      </c>
      <c r="H111" s="126">
        <v>2806.52</v>
      </c>
      <c r="I111" s="127">
        <f t="shared" si="109"/>
        <v>0</v>
      </c>
      <c r="J111" s="126">
        <v>361.53</v>
      </c>
      <c r="K111" s="127">
        <f t="shared" ref="K111" si="228">J111*$E111</f>
        <v>0</v>
      </c>
      <c r="L111" s="126">
        <v>560.33000000000004</v>
      </c>
      <c r="M111" s="127">
        <f t="shared" ref="M111" si="229">L111*$E111</f>
        <v>0</v>
      </c>
      <c r="N111" s="126"/>
      <c r="O111" s="127">
        <f t="shared" ref="O111" si="230">N111*$E111</f>
        <v>0</v>
      </c>
      <c r="P111" s="144">
        <f t="shared" ref="P111:P112" si="231">G111+I111+K111+M111</f>
        <v>0</v>
      </c>
      <c r="Q111" s="8"/>
    </row>
    <row r="112" spans="1:17" ht="42.75" x14ac:dyDescent="0.2">
      <c r="A112" s="139">
        <v>502</v>
      </c>
      <c r="B112" s="48" t="s">
        <v>127</v>
      </c>
      <c r="C112" s="140" t="s">
        <v>56</v>
      </c>
      <c r="D112" s="141">
        <v>2290.2399999999998</v>
      </c>
      <c r="E112" s="142"/>
      <c r="F112" s="126">
        <v>1071.3599999999999</v>
      </c>
      <c r="G112" s="127">
        <f t="shared" si="109"/>
        <v>0</v>
      </c>
      <c r="H112" s="126">
        <v>654.72</v>
      </c>
      <c r="I112" s="127">
        <f t="shared" si="109"/>
        <v>0</v>
      </c>
      <c r="J112" s="126">
        <v>209.92</v>
      </c>
      <c r="K112" s="127">
        <f t="shared" ref="K112" si="232">J112*$E112</f>
        <v>0</v>
      </c>
      <c r="L112" s="126">
        <v>354.24</v>
      </c>
      <c r="M112" s="127">
        <f t="shared" ref="M112" si="233">L112*$E112</f>
        <v>0</v>
      </c>
      <c r="N112" s="126"/>
      <c r="O112" s="127">
        <f t="shared" ref="O112" si="234">N112*$E112</f>
        <v>0</v>
      </c>
      <c r="P112" s="144">
        <f t="shared" si="231"/>
        <v>0</v>
      </c>
      <c r="Q112" s="8"/>
    </row>
    <row r="113" spans="1:17" s="54" customFormat="1" ht="14.25" x14ac:dyDescent="0.2">
      <c r="A113" s="107"/>
      <c r="B113" s="77" t="s">
        <v>45</v>
      </c>
      <c r="C113" s="60">
        <f>A110</f>
        <v>500</v>
      </c>
      <c r="D113" s="76"/>
      <c r="E113" s="74"/>
      <c r="F113" s="121"/>
      <c r="G113" s="78">
        <f>SUM(G111:G112)</f>
        <v>0</v>
      </c>
      <c r="H113" s="121"/>
      <c r="I113" s="78">
        <f>SUM(I111:I112)</f>
        <v>0</v>
      </c>
      <c r="J113" s="121"/>
      <c r="K113" s="78">
        <f>SUM(K111:K112)</f>
        <v>0</v>
      </c>
      <c r="L113" s="121"/>
      <c r="M113" s="78">
        <f>SUM(M111:M112)</f>
        <v>0</v>
      </c>
      <c r="N113" s="121"/>
      <c r="O113" s="78">
        <f>SUM(O111:O112)</f>
        <v>0</v>
      </c>
      <c r="P113" s="78">
        <f>SUM(P111:P112)</f>
        <v>0</v>
      </c>
      <c r="Q113" s="53"/>
    </row>
    <row r="114" spans="1:17" s="54" customFormat="1" ht="14.25" x14ac:dyDescent="0.2">
      <c r="A114" s="80"/>
      <c r="B114" s="81"/>
      <c r="C114" s="19"/>
      <c r="D114" s="55"/>
      <c r="E114" s="18"/>
      <c r="F114" s="119"/>
      <c r="G114" s="82"/>
      <c r="H114" s="119"/>
      <c r="I114" s="82"/>
      <c r="J114" s="119"/>
      <c r="K114" s="82"/>
      <c r="L114" s="119"/>
      <c r="M114" s="82"/>
      <c r="N114" s="119"/>
      <c r="O114" s="82"/>
      <c r="P114" s="82"/>
      <c r="Q114" s="53"/>
    </row>
    <row r="115" spans="1:17" ht="14.25" x14ac:dyDescent="0.2">
      <c r="A115" s="60">
        <v>600</v>
      </c>
      <c r="B115" s="71" t="s">
        <v>38</v>
      </c>
      <c r="C115" s="72"/>
      <c r="D115" s="73"/>
      <c r="E115" s="74"/>
      <c r="F115" s="124"/>
      <c r="G115" s="75"/>
      <c r="H115" s="124"/>
      <c r="I115" s="75"/>
      <c r="J115" s="124"/>
      <c r="K115" s="75"/>
      <c r="L115" s="124"/>
      <c r="M115" s="75"/>
      <c r="N115" s="124"/>
      <c r="O115" s="75"/>
      <c r="P115" s="75"/>
      <c r="Q115" s="8"/>
    </row>
    <row r="116" spans="1:17" ht="42.75" x14ac:dyDescent="0.2">
      <c r="A116" s="139">
        <v>601</v>
      </c>
      <c r="B116" s="48" t="s">
        <v>128</v>
      </c>
      <c r="C116" s="140" t="s">
        <v>77</v>
      </c>
      <c r="D116" s="141">
        <v>18.68</v>
      </c>
      <c r="E116" s="142"/>
      <c r="F116" s="126">
        <v>0</v>
      </c>
      <c r="G116" s="127">
        <f t="shared" ref="G116:I120" si="235">F116*$E116</f>
        <v>0</v>
      </c>
      <c r="H116" s="126">
        <v>18.68</v>
      </c>
      <c r="I116" s="127">
        <f t="shared" si="235"/>
        <v>0</v>
      </c>
      <c r="J116" s="126">
        <v>0</v>
      </c>
      <c r="K116" s="127">
        <f t="shared" ref="K116" si="236">J116*$E116</f>
        <v>0</v>
      </c>
      <c r="L116" s="126">
        <v>0</v>
      </c>
      <c r="M116" s="127">
        <f t="shared" ref="M116" si="237">L116*$E116</f>
        <v>0</v>
      </c>
      <c r="N116" s="126"/>
      <c r="O116" s="127">
        <f t="shared" ref="O116" si="238">N116*$E116</f>
        <v>0</v>
      </c>
      <c r="P116" s="144">
        <f t="shared" ref="P116:P120" si="239">G116+I116+K116+M116</f>
        <v>0</v>
      </c>
      <c r="Q116" s="8"/>
    </row>
    <row r="117" spans="1:17" ht="28.5" x14ac:dyDescent="0.2">
      <c r="A117" s="139">
        <v>602</v>
      </c>
      <c r="B117" s="48" t="s">
        <v>117</v>
      </c>
      <c r="C117" s="140" t="s">
        <v>56</v>
      </c>
      <c r="D117" s="141">
        <v>57088.71</v>
      </c>
      <c r="E117" s="142"/>
      <c r="F117" s="126">
        <v>28660.74</v>
      </c>
      <c r="G117" s="127">
        <f t="shared" si="235"/>
        <v>0</v>
      </c>
      <c r="H117" s="126">
        <v>21978.73</v>
      </c>
      <c r="I117" s="127">
        <f t="shared" si="235"/>
        <v>0</v>
      </c>
      <c r="J117" s="126">
        <v>2591.4899999999998</v>
      </c>
      <c r="K117" s="127">
        <f t="shared" ref="K117" si="240">J117*$E117</f>
        <v>0</v>
      </c>
      <c r="L117" s="126">
        <v>3857.75</v>
      </c>
      <c r="M117" s="127">
        <f t="shared" ref="M117" si="241">L117*$E117</f>
        <v>0</v>
      </c>
      <c r="N117" s="126"/>
      <c r="O117" s="127">
        <f t="shared" ref="O117" si="242">N117*$E117</f>
        <v>0</v>
      </c>
      <c r="P117" s="144">
        <f t="shared" si="239"/>
        <v>0</v>
      </c>
      <c r="Q117" s="8"/>
    </row>
    <row r="118" spans="1:17" ht="14.25" x14ac:dyDescent="0.2">
      <c r="A118" s="139">
        <v>603</v>
      </c>
      <c r="B118" s="48" t="s">
        <v>80</v>
      </c>
      <c r="C118" s="140" t="s">
        <v>77</v>
      </c>
      <c r="D118" s="141">
        <v>5708.87</v>
      </c>
      <c r="E118" s="142"/>
      <c r="F118" s="126">
        <v>2866.07</v>
      </c>
      <c r="G118" s="127">
        <f t="shared" si="235"/>
        <v>0</v>
      </c>
      <c r="H118" s="126">
        <v>2197.87</v>
      </c>
      <c r="I118" s="127">
        <f t="shared" si="235"/>
        <v>0</v>
      </c>
      <c r="J118" s="126">
        <v>259.14999999999998</v>
      </c>
      <c r="K118" s="127">
        <f t="shared" ref="K118" si="243">J118*$E118</f>
        <v>0</v>
      </c>
      <c r="L118" s="126">
        <v>385.78</v>
      </c>
      <c r="M118" s="127">
        <f t="shared" ref="M118" si="244">L118*$E118</f>
        <v>0</v>
      </c>
      <c r="N118" s="126"/>
      <c r="O118" s="127">
        <f t="shared" ref="O118" si="245">N118*$E118</f>
        <v>0</v>
      </c>
      <c r="P118" s="144">
        <f t="shared" si="239"/>
        <v>0</v>
      </c>
      <c r="Q118" s="8"/>
    </row>
    <row r="119" spans="1:17" ht="28.5" x14ac:dyDescent="0.2">
      <c r="A119" s="139">
        <v>604</v>
      </c>
      <c r="B119" s="48" t="s">
        <v>129</v>
      </c>
      <c r="C119" s="140" t="s">
        <v>77</v>
      </c>
      <c r="D119" s="141">
        <v>3996.2</v>
      </c>
      <c r="E119" s="142"/>
      <c r="F119" s="126">
        <v>2006.25</v>
      </c>
      <c r="G119" s="127">
        <f t="shared" si="235"/>
        <v>0</v>
      </c>
      <c r="H119" s="126">
        <v>1538.51</v>
      </c>
      <c r="I119" s="127">
        <f t="shared" si="235"/>
        <v>0</v>
      </c>
      <c r="J119" s="126">
        <v>181.4</v>
      </c>
      <c r="K119" s="127">
        <f t="shared" ref="K119" si="246">J119*$E119</f>
        <v>0</v>
      </c>
      <c r="L119" s="126">
        <v>270.04000000000002</v>
      </c>
      <c r="M119" s="127">
        <f t="shared" ref="M119" si="247">L119*$E119</f>
        <v>0</v>
      </c>
      <c r="N119" s="126"/>
      <c r="O119" s="127">
        <f t="shared" ref="O119" si="248">N119*$E119</f>
        <v>0</v>
      </c>
      <c r="P119" s="144">
        <f t="shared" si="239"/>
        <v>0</v>
      </c>
      <c r="Q119" s="8"/>
    </row>
    <row r="120" spans="1:17" ht="28.5" x14ac:dyDescent="0.2">
      <c r="A120" s="139">
        <v>605</v>
      </c>
      <c r="B120" s="48" t="s">
        <v>130</v>
      </c>
      <c r="C120" s="140" t="s">
        <v>56</v>
      </c>
      <c r="D120" s="141">
        <v>130.19999999999999</v>
      </c>
      <c r="E120" s="142"/>
      <c r="F120" s="126">
        <v>64.8</v>
      </c>
      <c r="G120" s="127">
        <f t="shared" si="235"/>
        <v>0</v>
      </c>
      <c r="H120" s="126">
        <v>39.6</v>
      </c>
      <c r="I120" s="127">
        <f t="shared" si="235"/>
        <v>0</v>
      </c>
      <c r="J120" s="126">
        <v>9.6</v>
      </c>
      <c r="K120" s="127">
        <f t="shared" ref="K120" si="249">J120*$E120</f>
        <v>0</v>
      </c>
      <c r="L120" s="126">
        <v>16.2</v>
      </c>
      <c r="M120" s="127">
        <f t="shared" ref="M120" si="250">L120*$E120</f>
        <v>0</v>
      </c>
      <c r="N120" s="126"/>
      <c r="O120" s="127">
        <f t="shared" ref="O120" si="251">N120*$E120</f>
        <v>0</v>
      </c>
      <c r="P120" s="144">
        <f t="shared" si="239"/>
        <v>0</v>
      </c>
      <c r="Q120" s="8"/>
    </row>
    <row r="121" spans="1:17" s="54" customFormat="1" ht="14.25" x14ac:dyDescent="0.2">
      <c r="A121" s="107"/>
      <c r="B121" s="77" t="s">
        <v>45</v>
      </c>
      <c r="C121" s="60">
        <f>A115</f>
        <v>600</v>
      </c>
      <c r="D121" s="76"/>
      <c r="E121" s="74"/>
      <c r="F121" s="121"/>
      <c r="G121" s="78">
        <f>SUM(G116:G120)</f>
        <v>0</v>
      </c>
      <c r="H121" s="121"/>
      <c r="I121" s="78">
        <f>SUM(I116:I120)</f>
        <v>0</v>
      </c>
      <c r="J121" s="121"/>
      <c r="K121" s="78">
        <f>SUM(K116:K120)</f>
        <v>0</v>
      </c>
      <c r="L121" s="121"/>
      <c r="M121" s="78">
        <f>SUM(M116:M120)</f>
        <v>0</v>
      </c>
      <c r="N121" s="121"/>
      <c r="O121" s="78">
        <f>SUM(O116:O120)</f>
        <v>0</v>
      </c>
      <c r="P121" s="78">
        <f>SUM(P116:P120)</f>
        <v>0</v>
      </c>
      <c r="Q121" s="53"/>
    </row>
    <row r="122" spans="1:17" s="54" customFormat="1" ht="14.25" x14ac:dyDescent="0.2">
      <c r="A122" s="80"/>
      <c r="B122" s="81"/>
      <c r="C122" s="19"/>
      <c r="D122" s="55"/>
      <c r="E122" s="18"/>
      <c r="F122" s="119"/>
      <c r="G122" s="82"/>
      <c r="H122" s="119"/>
      <c r="I122" s="82"/>
      <c r="J122" s="119"/>
      <c r="K122" s="82"/>
      <c r="L122" s="119"/>
      <c r="M122" s="82"/>
      <c r="N122" s="119"/>
      <c r="O122" s="82"/>
      <c r="P122" s="82"/>
      <c r="Q122" s="53"/>
    </row>
    <row r="123" spans="1:17" s="54" customFormat="1" ht="14.25" x14ac:dyDescent="0.2">
      <c r="A123" s="80"/>
      <c r="B123" s="81"/>
      <c r="C123" s="19"/>
      <c r="D123" s="55"/>
      <c r="E123" s="18"/>
      <c r="F123" s="119"/>
      <c r="G123" s="82"/>
      <c r="H123" s="119"/>
      <c r="I123" s="82"/>
      <c r="J123" s="119"/>
      <c r="K123" s="82"/>
      <c r="L123" s="119"/>
      <c r="M123" s="82"/>
      <c r="N123" s="119"/>
      <c r="O123" s="82"/>
      <c r="P123" s="82"/>
      <c r="Q123" s="53"/>
    </row>
    <row r="124" spans="1:17" s="54" customFormat="1" ht="14.25" x14ac:dyDescent="0.2">
      <c r="A124" s="107"/>
      <c r="B124" s="77" t="s">
        <v>22</v>
      </c>
      <c r="C124" s="72"/>
      <c r="D124" s="76"/>
      <c r="E124" s="74"/>
      <c r="F124" s="121"/>
      <c r="G124" s="78">
        <f ca="1">SUMIF(B14:G123,"TOTAL DO ITEM",G14:G123)</f>
        <v>0</v>
      </c>
      <c r="H124" s="121"/>
      <c r="I124" s="78">
        <f ca="1">SUMIF(B14:I123,"TOTAL DO ITEM",I14:I123)</f>
        <v>0</v>
      </c>
      <c r="J124" s="121"/>
      <c r="K124" s="78">
        <f ca="1">SUMIF(B14:K123,"TOTAL DO ITEM",K14:K123)</f>
        <v>0</v>
      </c>
      <c r="L124" s="121"/>
      <c r="M124" s="78">
        <f ca="1">SUMIF(B14:M123,"TOTAL DO ITEM",M14:M123)</f>
        <v>0</v>
      </c>
      <c r="N124" s="121"/>
      <c r="O124" s="78">
        <f ca="1">SUMIF(B14:O123,"TOTAL DO ITEM",O14:O123)</f>
        <v>0</v>
      </c>
      <c r="P124" s="78">
        <f ca="1">SUMIF(B14:P123,"TOTAL DO ITEM",P14:P123)</f>
        <v>0</v>
      </c>
      <c r="Q124" s="53"/>
    </row>
    <row r="125" spans="1:17" s="54" customFormat="1" ht="14.25" x14ac:dyDescent="0.2">
      <c r="A125" s="107"/>
      <c r="B125" s="77" t="s">
        <v>23</v>
      </c>
      <c r="C125" s="83" t="s">
        <v>37</v>
      </c>
      <c r="D125" s="84">
        <v>0</v>
      </c>
      <c r="E125" s="74"/>
      <c r="F125" s="130"/>
      <c r="G125" s="79">
        <f ca="1">G124*D125</f>
        <v>0</v>
      </c>
      <c r="H125" s="130"/>
      <c r="I125" s="79">
        <f ca="1">I124*D125</f>
        <v>0</v>
      </c>
      <c r="J125" s="130"/>
      <c r="K125" s="79">
        <f ca="1">K124*D125</f>
        <v>0</v>
      </c>
      <c r="L125" s="130"/>
      <c r="M125" s="79">
        <f ca="1">M124*D125</f>
        <v>0</v>
      </c>
      <c r="N125" s="130"/>
      <c r="O125" s="79">
        <f ca="1">O124*D125</f>
        <v>0</v>
      </c>
      <c r="P125" s="79">
        <f ca="1">P124*D125</f>
        <v>0</v>
      </c>
      <c r="Q125" s="53"/>
    </row>
    <row r="126" spans="1:17" s="54" customFormat="1" ht="15" thickBot="1" x14ac:dyDescent="0.25">
      <c r="A126" s="108"/>
      <c r="B126" s="90" t="s">
        <v>24</v>
      </c>
      <c r="C126" s="91"/>
      <c r="D126" s="92"/>
      <c r="E126" s="93"/>
      <c r="F126" s="131"/>
      <c r="G126" s="94">
        <f ca="1">SUM(G124:G125)</f>
        <v>0</v>
      </c>
      <c r="H126" s="131"/>
      <c r="I126" s="94">
        <f ca="1">SUM(I124:I125)</f>
        <v>0</v>
      </c>
      <c r="J126" s="131"/>
      <c r="K126" s="94">
        <f ca="1">SUM(K124:K125)</f>
        <v>0</v>
      </c>
      <c r="L126" s="131"/>
      <c r="M126" s="94">
        <f ca="1">SUM(M124:M125)</f>
        <v>0</v>
      </c>
      <c r="N126" s="131"/>
      <c r="O126" s="94">
        <f ca="1">SUM(O124:O125)</f>
        <v>0</v>
      </c>
      <c r="P126" s="94">
        <f ca="1">SUM(P124:P125)</f>
        <v>0</v>
      </c>
      <c r="Q126" s="53"/>
    </row>
    <row r="127" spans="1:17" ht="14.25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Q127" s="10"/>
    </row>
    <row r="128" spans="1:17" ht="14.25" x14ac:dyDescent="0.2">
      <c r="C128" s="50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12"/>
      <c r="Q128" s="12"/>
    </row>
    <row r="129" spans="4:17" x14ac:dyDescent="0.2"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</row>
    <row r="130" spans="4:17" x14ac:dyDescent="0.2">
      <c r="P130" s="12"/>
    </row>
    <row r="131" spans="4:17" x14ac:dyDescent="0.2">
      <c r="P131" s="12"/>
    </row>
    <row r="1178" spans="5:5" x14ac:dyDescent="0.2">
      <c r="E1178" s="1" t="s">
        <v>132</v>
      </c>
    </row>
    <row r="1510" spans="175:175" x14ac:dyDescent="0.2">
      <c r="FS1510" s="1">
        <v>0</v>
      </c>
    </row>
  </sheetData>
  <autoFilter ref="D1:D132">
    <filterColumn colId="0">
      <filters blank="1">
        <filter val="0,58"/>
        <filter val="1,00"/>
        <filter val="1.109,30"/>
        <filter val="1.125,58"/>
        <filter val="1.240,00"/>
        <filter val="1.257,53"/>
        <filter val="1.292,14"/>
        <filter val="1.386,64"/>
        <filter val="1.558,18"/>
        <filter val="1.612,24"/>
        <filter val="1.704,72"/>
        <filter val="11,52"/>
        <filter val="12.713,07"/>
        <filter val="128,00"/>
        <filter val="130,20"/>
        <filter val="135,00"/>
        <filter val="15,00"/>
        <filter val="158,98"/>
        <filter val="16,00"/>
        <filter val="167.933,61"/>
        <filter val="18,68"/>
        <filter val="18.472,70"/>
        <filter val="18.874,54"/>
        <filter val="180,00"/>
        <filter val="182.671,70"/>
        <filter val="19,80"/>
        <filter val="190,00"/>
        <filter val="2,00"/>
        <filter val="2,68"/>
        <filter val="2.290,24"/>
        <filter val="2.401,44"/>
        <filter val="21,51"/>
        <filter val="21,70"/>
        <filter val="210,00"/>
        <filter val="22.948,32"/>
        <filter val="23,90"/>
        <filter val="235,00"/>
        <filter val="239,53"/>
        <filter val="24,48"/>
        <filter val="240,01"/>
        <filter val="26,00"/>
        <filter val="26,62"/>
        <filter val="27,00"/>
        <filter val="28,50"/>
        <filter val="29,77%"/>
        <filter val="3,00"/>
        <filter val="3.202,45"/>
        <filter val="3.672,00"/>
        <filter val="3.996,20"/>
        <filter val="31,00"/>
        <filter val="350,11"/>
        <filter val="357,07"/>
        <filter val="36,00"/>
        <filter val="4.960,00"/>
        <filter val="40,00"/>
        <filter val="430,27"/>
        <filter val="443,73"/>
        <filter val="46,58"/>
        <filter val="5.038,01"/>
        <filter val="5.708,87"/>
        <filter val="510,64"/>
        <filter val="52,70"/>
        <filter val="57.088,71"/>
        <filter val="584,00"/>
        <filter val="6.717,35"/>
        <filter val="696,60"/>
        <filter val="7,20"/>
        <filter val="7.006,23"/>
        <filter val="7.549,81"/>
        <filter val="700,63"/>
        <filter val="73,00"/>
        <filter val="740,07"/>
        <filter val="9,00"/>
        <filter val="900,46"/>
        <filter val="93,15"/>
        <filter val="QUANT."/>
      </filters>
    </filterColumn>
  </autoFilter>
  <mergeCells count="15">
    <mergeCell ref="E12:E13"/>
    <mergeCell ref="C12:C13"/>
    <mergeCell ref="A7:P8"/>
    <mergeCell ref="A2:P4"/>
    <mergeCell ref="A5:P5"/>
    <mergeCell ref="L12:M12"/>
    <mergeCell ref="D12:D13"/>
    <mergeCell ref="A12:A13"/>
    <mergeCell ref="B12:B13"/>
    <mergeCell ref="P12:P13"/>
    <mergeCell ref="N12:O12"/>
    <mergeCell ref="J12:K12"/>
    <mergeCell ref="H12:I12"/>
    <mergeCell ref="F12:G12"/>
    <mergeCell ref="A9:B9"/>
  </mergeCells>
  <phoneticPr fontId="0" type="noConversion"/>
  <printOptions horizontalCentered="1"/>
  <pageMargins left="0.59055118110236227" right="0.39370078740157483" top="0.39370078740157483" bottom="0.78740157480314965" header="0" footer="0.39370078740157483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F56"/>
  <sheetViews>
    <sheetView view="pageBreakPreview" zoomScale="115" zoomScaleNormal="85" zoomScaleSheetLayoutView="115" workbookViewId="0">
      <selection activeCell="M20" sqref="M20:N20"/>
    </sheetView>
  </sheetViews>
  <sheetFormatPr defaultRowHeight="12.75" x14ac:dyDescent="0.2"/>
  <cols>
    <col min="1" max="1" width="4.140625" customWidth="1"/>
    <col min="2" max="2" width="21.85546875" style="42" customWidth="1"/>
    <col min="3" max="26" width="7.140625" style="42" customWidth="1"/>
    <col min="27" max="27" width="24" style="42" customWidth="1"/>
    <col min="28" max="28" width="3.7109375" customWidth="1"/>
    <col min="29" max="29" width="16.5703125" customWidth="1"/>
    <col min="30" max="30" width="8.85546875" style="41" customWidth="1"/>
    <col min="31" max="31" width="9.7109375" customWidth="1"/>
    <col min="32" max="32" width="16.42578125" customWidth="1"/>
    <col min="33" max="180" width="9.7109375" customWidth="1"/>
  </cols>
  <sheetData>
    <row r="1" spans="1:32" ht="19.5" x14ac:dyDescent="0.2">
      <c r="A1" s="22"/>
      <c r="B1" s="23"/>
      <c r="C1" s="24"/>
      <c r="D1" s="24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/>
      <c r="AD1" s="36"/>
    </row>
    <row r="2" spans="1:32" ht="20.25" x14ac:dyDescent="0.3">
      <c r="A2" s="27"/>
      <c r="B2" s="28"/>
      <c r="C2" s="105"/>
      <c r="E2" s="28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30"/>
      <c r="AD2" s="36"/>
    </row>
    <row r="3" spans="1:32" ht="19.5" x14ac:dyDescent="0.2">
      <c r="A3" s="27"/>
      <c r="B3" s="28"/>
      <c r="C3" s="104"/>
      <c r="D3" s="104"/>
      <c r="E3" s="28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30"/>
      <c r="AD3" s="36"/>
    </row>
    <row r="4" spans="1:32" ht="19.5" x14ac:dyDescent="0.2">
      <c r="A4" s="27"/>
      <c r="B4" s="28"/>
      <c r="C4" s="210" t="s">
        <v>53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1"/>
      <c r="AD4" s="36"/>
    </row>
    <row r="5" spans="1:32" ht="19.5" x14ac:dyDescent="0.2">
      <c r="A5" s="27"/>
      <c r="B5" s="28"/>
      <c r="C5" s="208" t="s">
        <v>52</v>
      </c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9"/>
      <c r="AD5" s="36"/>
    </row>
    <row r="6" spans="1:32" ht="19.5" x14ac:dyDescent="0.2">
      <c r="A6" s="31"/>
      <c r="B6" s="32"/>
      <c r="C6" s="33"/>
      <c r="D6" s="33"/>
      <c r="E6" s="32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5"/>
      <c r="AD6" s="36"/>
    </row>
    <row r="7" spans="1:32" ht="9" customHeight="1" x14ac:dyDescent="0.2">
      <c r="A7" s="36"/>
      <c r="B7" s="36"/>
      <c r="C7" s="36"/>
      <c r="D7" s="36"/>
      <c r="E7" s="36"/>
      <c r="F7" s="37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D7" s="36"/>
    </row>
    <row r="8" spans="1:32" ht="26.25" customHeight="1" x14ac:dyDescent="0.2">
      <c r="A8" s="203" t="s">
        <v>12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5"/>
      <c r="AD8" s="97"/>
    </row>
    <row r="9" spans="1:32" s="38" customFormat="1" ht="17.25" customHeight="1" x14ac:dyDescent="0.2">
      <c r="A9" s="100"/>
      <c r="B9" s="101" t="s">
        <v>27</v>
      </c>
      <c r="C9" s="188" t="s">
        <v>28</v>
      </c>
      <c r="D9" s="189"/>
      <c r="E9" s="188" t="s">
        <v>30</v>
      </c>
      <c r="F9" s="189"/>
      <c r="G9" s="188" t="s">
        <v>31</v>
      </c>
      <c r="H9" s="189"/>
      <c r="I9" s="188" t="s">
        <v>32</v>
      </c>
      <c r="J9" s="189"/>
      <c r="K9" s="188" t="s">
        <v>33</v>
      </c>
      <c r="L9" s="189"/>
      <c r="M9" s="188" t="s">
        <v>34</v>
      </c>
      <c r="N9" s="189"/>
      <c r="O9" s="188" t="s">
        <v>35</v>
      </c>
      <c r="P9" s="189"/>
      <c r="Q9" s="188" t="s">
        <v>36</v>
      </c>
      <c r="R9" s="189"/>
      <c r="S9" s="188" t="s">
        <v>39</v>
      </c>
      <c r="T9" s="189"/>
      <c r="U9" s="188" t="s">
        <v>40</v>
      </c>
      <c r="V9" s="189"/>
      <c r="W9" s="188" t="s">
        <v>41</v>
      </c>
      <c r="X9" s="189"/>
      <c r="Y9" s="188" t="s">
        <v>42</v>
      </c>
      <c r="Z9" s="189"/>
      <c r="AA9" s="206" t="s">
        <v>10</v>
      </c>
      <c r="AD9" s="202" t="s">
        <v>14</v>
      </c>
    </row>
    <row r="10" spans="1:32" s="38" customFormat="1" ht="17.25" customHeight="1" x14ac:dyDescent="0.2">
      <c r="A10" s="102" t="s">
        <v>26</v>
      </c>
      <c r="B10" s="103"/>
      <c r="C10" s="192" t="s">
        <v>29</v>
      </c>
      <c r="D10" s="193"/>
      <c r="E10" s="190">
        <v>60</v>
      </c>
      <c r="F10" s="191"/>
      <c r="G10" s="190">
        <f>E10+30</f>
        <v>90</v>
      </c>
      <c r="H10" s="191"/>
      <c r="I10" s="190">
        <f>G10+30</f>
        <v>120</v>
      </c>
      <c r="J10" s="191"/>
      <c r="K10" s="190">
        <f>I10+30</f>
        <v>150</v>
      </c>
      <c r="L10" s="191"/>
      <c r="M10" s="190">
        <f>K10+30</f>
        <v>180</v>
      </c>
      <c r="N10" s="191"/>
      <c r="O10" s="190">
        <f>M10+30</f>
        <v>210</v>
      </c>
      <c r="P10" s="191"/>
      <c r="Q10" s="190">
        <f>O10+30</f>
        <v>240</v>
      </c>
      <c r="R10" s="191"/>
      <c r="S10" s="190">
        <f>Q10+30</f>
        <v>270</v>
      </c>
      <c r="T10" s="191"/>
      <c r="U10" s="190">
        <f>S10+30</f>
        <v>300</v>
      </c>
      <c r="V10" s="191"/>
      <c r="W10" s="190">
        <f>U10+30</f>
        <v>330</v>
      </c>
      <c r="X10" s="191"/>
      <c r="Y10" s="190">
        <f>W10+30</f>
        <v>360</v>
      </c>
      <c r="Z10" s="191"/>
      <c r="AA10" s="207"/>
      <c r="AD10" s="202"/>
    </row>
    <row r="11" spans="1:32" ht="12.75" customHeight="1" x14ac:dyDescent="0.2">
      <c r="A11" s="194">
        <v>100</v>
      </c>
      <c r="B11" s="197" t="s">
        <v>44</v>
      </c>
      <c r="C11" s="178"/>
      <c r="D11" s="179"/>
      <c r="E11" s="178"/>
      <c r="F11" s="179"/>
      <c r="G11" s="178"/>
      <c r="H11" s="179"/>
      <c r="I11" s="178"/>
      <c r="J11" s="179"/>
      <c r="K11" s="178"/>
      <c r="L11" s="179"/>
      <c r="M11" s="178"/>
      <c r="N11" s="179"/>
      <c r="O11" s="178"/>
      <c r="P11" s="179"/>
      <c r="Q11" s="178"/>
      <c r="R11" s="179"/>
      <c r="S11" s="178"/>
      <c r="T11" s="179"/>
      <c r="U11" s="178"/>
      <c r="V11" s="179"/>
      <c r="W11" s="178"/>
      <c r="X11" s="179"/>
      <c r="Y11" s="178"/>
      <c r="Z11" s="179"/>
      <c r="AA11" s="175">
        <f>PLANILHA!P20*(1+PLANILHA!D125)</f>
        <v>0</v>
      </c>
      <c r="AC11" s="109">
        <f>SUM(C12:Z12)</f>
        <v>0</v>
      </c>
    </row>
    <row r="12" spans="1:32" x14ac:dyDescent="0.2">
      <c r="A12" s="195"/>
      <c r="B12" s="198"/>
      <c r="C12" s="186">
        <v>0</v>
      </c>
      <c r="D12" s="187"/>
      <c r="E12" s="186">
        <v>0</v>
      </c>
      <c r="F12" s="187"/>
      <c r="G12" s="186">
        <v>0</v>
      </c>
      <c r="H12" s="187"/>
      <c r="I12" s="186">
        <v>0</v>
      </c>
      <c r="J12" s="187"/>
      <c r="K12" s="186">
        <v>0</v>
      </c>
      <c r="L12" s="187"/>
      <c r="M12" s="186">
        <v>0</v>
      </c>
      <c r="N12" s="187"/>
      <c r="O12" s="186">
        <v>0</v>
      </c>
      <c r="P12" s="187"/>
      <c r="Q12" s="186">
        <v>0</v>
      </c>
      <c r="R12" s="187"/>
      <c r="S12" s="186">
        <v>0</v>
      </c>
      <c r="T12" s="187"/>
      <c r="U12" s="186">
        <v>0</v>
      </c>
      <c r="V12" s="187"/>
      <c r="W12" s="186">
        <v>0</v>
      </c>
      <c r="X12" s="187"/>
      <c r="Y12" s="186">
        <v>0</v>
      </c>
      <c r="Z12" s="187"/>
      <c r="AA12" s="176"/>
      <c r="AC12" s="109">
        <f t="shared" ref="AC12:AC37" si="0">SUM(C13:Z13)</f>
        <v>0</v>
      </c>
      <c r="AE12">
        <f>AC12/1.2977</f>
        <v>0</v>
      </c>
      <c r="AF12" s="20"/>
    </row>
    <row r="13" spans="1:32" s="20" customFormat="1" x14ac:dyDescent="0.2">
      <c r="A13" s="196"/>
      <c r="B13" s="199"/>
      <c r="C13" s="173">
        <f>C12*$AA11</f>
        <v>0</v>
      </c>
      <c r="D13" s="174"/>
      <c r="E13" s="173">
        <f t="shared" ref="E13" si="1">E12*$AA11</f>
        <v>0</v>
      </c>
      <c r="F13" s="174"/>
      <c r="G13" s="173">
        <f t="shared" ref="G13" si="2">G12*$AA11</f>
        <v>0</v>
      </c>
      <c r="H13" s="174"/>
      <c r="I13" s="173">
        <f t="shared" ref="I13" si="3">I12*$AA11</f>
        <v>0</v>
      </c>
      <c r="J13" s="174"/>
      <c r="K13" s="173">
        <f t="shared" ref="K13" si="4">K12*$AA11</f>
        <v>0</v>
      </c>
      <c r="L13" s="174"/>
      <c r="M13" s="173">
        <f t="shared" ref="M13" si="5">M12*$AA11</f>
        <v>0</v>
      </c>
      <c r="N13" s="174"/>
      <c r="O13" s="173">
        <f t="shared" ref="O13" si="6">O12*$AA11</f>
        <v>0</v>
      </c>
      <c r="P13" s="174"/>
      <c r="Q13" s="173">
        <f t="shared" ref="Q13" si="7">Q12*$AA11</f>
        <v>0</v>
      </c>
      <c r="R13" s="174"/>
      <c r="S13" s="173">
        <f>S12*$AA11</f>
        <v>0</v>
      </c>
      <c r="T13" s="174"/>
      <c r="U13" s="173">
        <f>U12*$AA11</f>
        <v>0</v>
      </c>
      <c r="V13" s="174"/>
      <c r="W13" s="173">
        <f>W12*$AA11</f>
        <v>0</v>
      </c>
      <c r="X13" s="174"/>
      <c r="Y13" s="173">
        <f t="shared" ref="Y13" si="8">Y12*$AA11</f>
        <v>0</v>
      </c>
      <c r="Z13" s="174"/>
      <c r="AA13" s="177"/>
      <c r="AC13" s="109">
        <f t="shared" si="0"/>
        <v>0</v>
      </c>
      <c r="AD13" s="98" t="e">
        <f>AA11/AA$45</f>
        <v>#DIV/0!</v>
      </c>
      <c r="AE13">
        <f t="shared" ref="AE13:AE44" si="9">AC13/1.2977</f>
        <v>0</v>
      </c>
    </row>
    <row r="14" spans="1:32" ht="12.75" customHeight="1" x14ac:dyDescent="0.2">
      <c r="A14" s="194">
        <v>200</v>
      </c>
      <c r="B14" s="197" t="s">
        <v>13</v>
      </c>
      <c r="C14" s="178"/>
      <c r="D14" s="179"/>
      <c r="E14" s="178"/>
      <c r="F14" s="179"/>
      <c r="G14" s="178"/>
      <c r="H14" s="179"/>
      <c r="I14" s="178"/>
      <c r="J14" s="179"/>
      <c r="K14" s="178"/>
      <c r="L14" s="179"/>
      <c r="M14" s="178"/>
      <c r="N14" s="179"/>
      <c r="O14" s="178"/>
      <c r="P14" s="179"/>
      <c r="Q14" s="178"/>
      <c r="R14" s="179"/>
      <c r="S14" s="178"/>
      <c r="T14" s="179"/>
      <c r="U14" s="178"/>
      <c r="V14" s="179"/>
      <c r="W14" s="178"/>
      <c r="X14" s="179"/>
      <c r="Y14" s="178"/>
      <c r="Z14" s="179"/>
      <c r="AA14" s="175">
        <f>PLANILHA!P26*(1+PLANILHA!D125)</f>
        <v>0</v>
      </c>
      <c r="AC14" s="109">
        <f t="shared" si="0"/>
        <v>0</v>
      </c>
      <c r="AD14" s="98"/>
      <c r="AE14">
        <f t="shared" si="9"/>
        <v>0</v>
      </c>
      <c r="AF14" s="20"/>
    </row>
    <row r="15" spans="1:32" x14ac:dyDescent="0.2">
      <c r="A15" s="195"/>
      <c r="B15" s="198"/>
      <c r="C15" s="186">
        <v>0</v>
      </c>
      <c r="D15" s="187"/>
      <c r="E15" s="186">
        <v>0</v>
      </c>
      <c r="F15" s="187"/>
      <c r="G15" s="186">
        <v>0</v>
      </c>
      <c r="H15" s="187"/>
      <c r="I15" s="186">
        <v>0</v>
      </c>
      <c r="J15" s="187"/>
      <c r="K15" s="186">
        <v>0</v>
      </c>
      <c r="L15" s="187"/>
      <c r="M15" s="186">
        <v>0</v>
      </c>
      <c r="N15" s="187"/>
      <c r="O15" s="186">
        <v>0</v>
      </c>
      <c r="P15" s="187"/>
      <c r="Q15" s="186">
        <v>0</v>
      </c>
      <c r="R15" s="187"/>
      <c r="S15" s="186">
        <v>0</v>
      </c>
      <c r="T15" s="187"/>
      <c r="U15" s="186">
        <v>0</v>
      </c>
      <c r="V15" s="187"/>
      <c r="W15" s="186">
        <v>0</v>
      </c>
      <c r="X15" s="187"/>
      <c r="Y15" s="186">
        <v>0</v>
      </c>
      <c r="Z15" s="187"/>
      <c r="AA15" s="176"/>
      <c r="AC15" s="109">
        <f t="shared" si="0"/>
        <v>0</v>
      </c>
      <c r="AD15" s="98"/>
      <c r="AE15">
        <f t="shared" si="9"/>
        <v>0</v>
      </c>
      <c r="AF15" s="20"/>
    </row>
    <row r="16" spans="1:32" s="20" customFormat="1" x14ac:dyDescent="0.2">
      <c r="A16" s="196"/>
      <c r="B16" s="199"/>
      <c r="C16" s="173">
        <f>C15*$AA14</f>
        <v>0</v>
      </c>
      <c r="D16" s="174"/>
      <c r="E16" s="173">
        <f t="shared" ref="E16" si="10">E15*$AA14</f>
        <v>0</v>
      </c>
      <c r="F16" s="174"/>
      <c r="G16" s="173">
        <f t="shared" ref="G16" si="11">G15*$AA14</f>
        <v>0</v>
      </c>
      <c r="H16" s="174"/>
      <c r="I16" s="173">
        <f t="shared" ref="I16" si="12">I15*$AA14</f>
        <v>0</v>
      </c>
      <c r="J16" s="174"/>
      <c r="K16" s="173">
        <f t="shared" ref="K16" si="13">K15*$AA14</f>
        <v>0</v>
      </c>
      <c r="L16" s="174"/>
      <c r="M16" s="173">
        <f t="shared" ref="M16" si="14">M15*$AA14</f>
        <v>0</v>
      </c>
      <c r="N16" s="174"/>
      <c r="O16" s="173">
        <f t="shared" ref="O16:S16" si="15">O15*$AA14</f>
        <v>0</v>
      </c>
      <c r="P16" s="174"/>
      <c r="Q16" s="173">
        <f t="shared" si="15"/>
        <v>0</v>
      </c>
      <c r="R16" s="174"/>
      <c r="S16" s="173">
        <f t="shared" si="15"/>
        <v>0</v>
      </c>
      <c r="T16" s="174"/>
      <c r="U16" s="173">
        <f>U15*$AA14</f>
        <v>0</v>
      </c>
      <c r="V16" s="174"/>
      <c r="W16" s="173">
        <f>W15*$AA14</f>
        <v>0</v>
      </c>
      <c r="X16" s="174"/>
      <c r="Y16" s="173">
        <f>Y15*$AA14</f>
        <v>0</v>
      </c>
      <c r="Z16" s="174"/>
      <c r="AA16" s="177"/>
      <c r="AC16" s="109">
        <f t="shared" si="0"/>
        <v>0</v>
      </c>
      <c r="AD16" s="98" t="e">
        <f>AA14/AA$45</f>
        <v>#DIV/0!</v>
      </c>
      <c r="AE16">
        <f t="shared" si="9"/>
        <v>0</v>
      </c>
    </row>
    <row r="17" spans="1:32" ht="12.75" customHeight="1" x14ac:dyDescent="0.2">
      <c r="A17" s="194">
        <v>300</v>
      </c>
      <c r="B17" s="197" t="s">
        <v>15</v>
      </c>
      <c r="C17" s="184"/>
      <c r="D17" s="185"/>
      <c r="E17" s="184"/>
      <c r="F17" s="185"/>
      <c r="G17" s="178"/>
      <c r="H17" s="179"/>
      <c r="I17" s="178"/>
      <c r="J17" s="179"/>
      <c r="K17" s="184"/>
      <c r="L17" s="185"/>
      <c r="M17" s="184"/>
      <c r="N17" s="185"/>
      <c r="O17" s="178"/>
      <c r="P17" s="179"/>
      <c r="Q17" s="178"/>
      <c r="R17" s="179"/>
      <c r="S17" s="178"/>
      <c r="T17" s="179"/>
      <c r="U17" s="178"/>
      <c r="V17" s="179"/>
      <c r="W17" s="178"/>
      <c r="X17" s="179"/>
      <c r="Y17" s="178"/>
      <c r="Z17" s="179"/>
      <c r="AA17" s="175">
        <f>PLANILHA!P93*(1+PLANILHA!D125)</f>
        <v>0</v>
      </c>
      <c r="AC17" s="109">
        <f t="shared" si="0"/>
        <v>0</v>
      </c>
      <c r="AD17" s="98"/>
      <c r="AE17">
        <f t="shared" si="9"/>
        <v>0</v>
      </c>
      <c r="AF17" s="20"/>
    </row>
    <row r="18" spans="1:32" x14ac:dyDescent="0.2">
      <c r="A18" s="195"/>
      <c r="B18" s="198"/>
      <c r="C18" s="186">
        <v>0</v>
      </c>
      <c r="D18" s="187"/>
      <c r="E18" s="186">
        <v>0</v>
      </c>
      <c r="F18" s="187"/>
      <c r="G18" s="186">
        <v>0</v>
      </c>
      <c r="H18" s="187"/>
      <c r="I18" s="186">
        <v>0</v>
      </c>
      <c r="J18" s="187"/>
      <c r="K18" s="180"/>
      <c r="L18" s="181"/>
      <c r="M18" s="180"/>
      <c r="N18" s="181"/>
      <c r="O18" s="180"/>
      <c r="P18" s="181"/>
      <c r="Q18" s="180"/>
      <c r="R18" s="181"/>
      <c r="S18" s="180"/>
      <c r="T18" s="181"/>
      <c r="U18" s="180"/>
      <c r="V18" s="181"/>
      <c r="W18" s="186">
        <v>0</v>
      </c>
      <c r="X18" s="187"/>
      <c r="Y18" s="180"/>
      <c r="Z18" s="181"/>
      <c r="AA18" s="176"/>
      <c r="AC18" s="109">
        <f t="shared" si="0"/>
        <v>0</v>
      </c>
      <c r="AD18" s="98"/>
      <c r="AE18">
        <f t="shared" si="9"/>
        <v>0</v>
      </c>
      <c r="AF18" s="20"/>
    </row>
    <row r="19" spans="1:32" s="20" customFormat="1" x14ac:dyDescent="0.2">
      <c r="A19" s="196"/>
      <c r="B19" s="199"/>
      <c r="C19" s="173">
        <f t="shared" ref="C19" si="16">C18*$AA17</f>
        <v>0</v>
      </c>
      <c r="D19" s="174"/>
      <c r="E19" s="173">
        <f t="shared" ref="E19:I19" si="17">E18*$AA17</f>
        <v>0</v>
      </c>
      <c r="F19" s="174"/>
      <c r="G19" s="173">
        <f t="shared" si="17"/>
        <v>0</v>
      </c>
      <c r="H19" s="174"/>
      <c r="I19" s="173">
        <f t="shared" si="17"/>
        <v>0</v>
      </c>
      <c r="J19" s="174"/>
      <c r="K19" s="182"/>
      <c r="L19" s="183"/>
      <c r="M19" s="182"/>
      <c r="N19" s="183"/>
      <c r="O19" s="182"/>
      <c r="P19" s="183"/>
      <c r="Q19" s="182"/>
      <c r="R19" s="183"/>
      <c r="S19" s="182"/>
      <c r="T19" s="183"/>
      <c r="U19" s="182"/>
      <c r="V19" s="183"/>
      <c r="W19" s="173">
        <f>W18*$AA17</f>
        <v>0</v>
      </c>
      <c r="X19" s="174"/>
      <c r="Y19" s="182"/>
      <c r="Z19" s="183"/>
      <c r="AA19" s="177"/>
      <c r="AC19" s="109">
        <f t="shared" si="0"/>
        <v>0</v>
      </c>
      <c r="AD19" s="98" t="e">
        <f>AA17/AA$45</f>
        <v>#DIV/0!</v>
      </c>
      <c r="AE19">
        <f t="shared" si="9"/>
        <v>0</v>
      </c>
    </row>
    <row r="20" spans="1:32" ht="12.75" customHeight="1" x14ac:dyDescent="0.2">
      <c r="A20" s="194">
        <v>400</v>
      </c>
      <c r="B20" s="197" t="s">
        <v>25</v>
      </c>
      <c r="C20" s="178"/>
      <c r="D20" s="179"/>
      <c r="E20" s="178"/>
      <c r="F20" s="179"/>
      <c r="G20" s="178"/>
      <c r="H20" s="179"/>
      <c r="I20" s="178"/>
      <c r="J20" s="179"/>
      <c r="K20" s="178"/>
      <c r="L20" s="179"/>
      <c r="M20" s="178"/>
      <c r="N20" s="179"/>
      <c r="O20" s="178"/>
      <c r="P20" s="179"/>
      <c r="Q20" s="178"/>
      <c r="R20" s="179"/>
      <c r="S20" s="178"/>
      <c r="T20" s="179"/>
      <c r="U20" s="178"/>
      <c r="V20" s="179"/>
      <c r="W20" s="178"/>
      <c r="X20" s="179"/>
      <c r="Y20" s="178"/>
      <c r="Z20" s="179"/>
      <c r="AA20" s="175">
        <f>PLANILHA!P108*(1+PLANILHA!D125)</f>
        <v>0</v>
      </c>
      <c r="AC20" s="109">
        <f t="shared" si="0"/>
        <v>0</v>
      </c>
      <c r="AD20" s="98"/>
      <c r="AE20">
        <f t="shared" si="9"/>
        <v>0</v>
      </c>
      <c r="AF20" s="20"/>
    </row>
    <row r="21" spans="1:32" x14ac:dyDescent="0.2">
      <c r="A21" s="195"/>
      <c r="B21" s="198"/>
      <c r="C21" s="180"/>
      <c r="D21" s="181"/>
      <c r="E21" s="186">
        <v>0</v>
      </c>
      <c r="F21" s="187"/>
      <c r="G21" s="186">
        <v>0</v>
      </c>
      <c r="H21" s="187"/>
      <c r="I21" s="186">
        <v>0</v>
      </c>
      <c r="J21" s="187"/>
      <c r="K21" s="186">
        <v>0</v>
      </c>
      <c r="L21" s="187"/>
      <c r="M21" s="186">
        <v>0</v>
      </c>
      <c r="N21" s="187"/>
      <c r="O21" s="186">
        <v>0</v>
      </c>
      <c r="P21" s="187"/>
      <c r="Q21" s="186">
        <v>0</v>
      </c>
      <c r="R21" s="187"/>
      <c r="S21" s="186">
        <v>0</v>
      </c>
      <c r="T21" s="187"/>
      <c r="U21" s="186">
        <v>0</v>
      </c>
      <c r="V21" s="187"/>
      <c r="W21" s="186">
        <v>0</v>
      </c>
      <c r="X21" s="187"/>
      <c r="Y21" s="186">
        <v>0</v>
      </c>
      <c r="Z21" s="187"/>
      <c r="AA21" s="176"/>
      <c r="AC21" s="109">
        <f t="shared" si="0"/>
        <v>0</v>
      </c>
      <c r="AD21" s="98"/>
      <c r="AE21">
        <f t="shared" si="9"/>
        <v>0</v>
      </c>
      <c r="AF21" s="20"/>
    </row>
    <row r="22" spans="1:32" s="20" customFormat="1" x14ac:dyDescent="0.2">
      <c r="A22" s="196"/>
      <c r="B22" s="199"/>
      <c r="C22" s="182"/>
      <c r="D22" s="183"/>
      <c r="E22" s="173">
        <f t="shared" ref="E22" si="18">E21*$AA20</f>
        <v>0</v>
      </c>
      <c r="F22" s="174"/>
      <c r="G22" s="173">
        <f t="shared" ref="G22" si="19">G21*$AA20</f>
        <v>0</v>
      </c>
      <c r="H22" s="174"/>
      <c r="I22" s="173">
        <f t="shared" ref="I22" si="20">I21*$AA20</f>
        <v>0</v>
      </c>
      <c r="J22" s="174"/>
      <c r="K22" s="173">
        <f t="shared" ref="K22" si="21">K21*$AA20</f>
        <v>0</v>
      </c>
      <c r="L22" s="174"/>
      <c r="M22" s="173">
        <f t="shared" ref="M22" si="22">M21*$AA20</f>
        <v>0</v>
      </c>
      <c r="N22" s="174"/>
      <c r="O22" s="173">
        <f t="shared" ref="O22" si="23">O21*$AA20</f>
        <v>0</v>
      </c>
      <c r="P22" s="174"/>
      <c r="Q22" s="173">
        <f t="shared" ref="Q22" si="24">Q21*$AA20</f>
        <v>0</v>
      </c>
      <c r="R22" s="174"/>
      <c r="S22" s="173">
        <f t="shared" ref="S22:W22" si="25">S21*$AA20</f>
        <v>0</v>
      </c>
      <c r="T22" s="174"/>
      <c r="U22" s="173">
        <f t="shared" si="25"/>
        <v>0</v>
      </c>
      <c r="V22" s="174"/>
      <c r="W22" s="173">
        <f t="shared" si="25"/>
        <v>0</v>
      </c>
      <c r="X22" s="174"/>
      <c r="Y22" s="173">
        <f>Y21*$AA20</f>
        <v>0</v>
      </c>
      <c r="Z22" s="174"/>
      <c r="AA22" s="177"/>
      <c r="AC22" s="109">
        <f t="shared" si="0"/>
        <v>0</v>
      </c>
      <c r="AD22" s="98" t="e">
        <f>AA20/AA$45</f>
        <v>#DIV/0!</v>
      </c>
      <c r="AE22">
        <f t="shared" si="9"/>
        <v>0</v>
      </c>
    </row>
    <row r="23" spans="1:32" ht="12.75" customHeight="1" x14ac:dyDescent="0.2">
      <c r="A23" s="194">
        <v>500</v>
      </c>
      <c r="B23" s="197" t="s">
        <v>11</v>
      </c>
      <c r="C23" s="178"/>
      <c r="D23" s="179"/>
      <c r="E23" s="178"/>
      <c r="F23" s="179"/>
      <c r="G23" s="184"/>
      <c r="H23" s="185"/>
      <c r="I23" s="178"/>
      <c r="J23" s="179"/>
      <c r="K23" s="178"/>
      <c r="L23" s="179"/>
      <c r="M23" s="178"/>
      <c r="N23" s="179"/>
      <c r="O23" s="178"/>
      <c r="P23" s="179"/>
      <c r="Q23" s="184"/>
      <c r="R23" s="185"/>
      <c r="S23" s="184"/>
      <c r="T23" s="185"/>
      <c r="U23" s="184"/>
      <c r="V23" s="185"/>
      <c r="W23" s="184"/>
      <c r="X23" s="185"/>
      <c r="Y23" s="178"/>
      <c r="Z23" s="179"/>
      <c r="AA23" s="175">
        <f>PLANILHA!P113*(1+PLANILHA!D125)</f>
        <v>0</v>
      </c>
      <c r="AC23" s="109">
        <f t="shared" si="0"/>
        <v>0</v>
      </c>
      <c r="AD23" s="98"/>
      <c r="AE23">
        <f t="shared" si="9"/>
        <v>0</v>
      </c>
      <c r="AF23" s="20"/>
    </row>
    <row r="24" spans="1:32" x14ac:dyDescent="0.2">
      <c r="A24" s="195"/>
      <c r="B24" s="198"/>
      <c r="C24" s="180"/>
      <c r="D24" s="181"/>
      <c r="E24" s="180"/>
      <c r="F24" s="181"/>
      <c r="G24" s="186">
        <v>0</v>
      </c>
      <c r="H24" s="187"/>
      <c r="I24" s="180"/>
      <c r="J24" s="181"/>
      <c r="K24" s="180"/>
      <c r="L24" s="181"/>
      <c r="M24" s="186">
        <v>0</v>
      </c>
      <c r="N24" s="187"/>
      <c r="O24" s="180"/>
      <c r="P24" s="181"/>
      <c r="Q24" s="180"/>
      <c r="R24" s="181"/>
      <c r="S24" s="180"/>
      <c r="T24" s="181"/>
      <c r="U24" s="180"/>
      <c r="V24" s="181"/>
      <c r="W24" s="180"/>
      <c r="X24" s="181"/>
      <c r="Y24" s="186">
        <v>0</v>
      </c>
      <c r="Z24" s="187"/>
      <c r="AA24" s="176"/>
      <c r="AC24" s="109">
        <f t="shared" si="0"/>
        <v>0</v>
      </c>
      <c r="AD24" s="98"/>
      <c r="AE24">
        <f t="shared" si="9"/>
        <v>0</v>
      </c>
      <c r="AF24" s="20"/>
    </row>
    <row r="25" spans="1:32" s="20" customFormat="1" x14ac:dyDescent="0.2">
      <c r="A25" s="196"/>
      <c r="B25" s="199"/>
      <c r="C25" s="182"/>
      <c r="D25" s="183"/>
      <c r="E25" s="182"/>
      <c r="F25" s="183"/>
      <c r="G25" s="173">
        <f t="shared" ref="G25" si="26">G24*$AA23</f>
        <v>0</v>
      </c>
      <c r="H25" s="174"/>
      <c r="I25" s="182"/>
      <c r="J25" s="183"/>
      <c r="K25" s="182"/>
      <c r="L25" s="183"/>
      <c r="M25" s="173">
        <f t="shared" ref="M25" si="27">M24*$AA23</f>
        <v>0</v>
      </c>
      <c r="N25" s="174"/>
      <c r="O25" s="182"/>
      <c r="P25" s="183"/>
      <c r="Q25" s="182"/>
      <c r="R25" s="183"/>
      <c r="S25" s="182"/>
      <c r="T25" s="183"/>
      <c r="U25" s="182"/>
      <c r="V25" s="183"/>
      <c r="W25" s="182"/>
      <c r="X25" s="183"/>
      <c r="Y25" s="173">
        <f t="shared" ref="Y25" si="28">Y24*$AA23</f>
        <v>0</v>
      </c>
      <c r="Z25" s="174"/>
      <c r="AA25" s="177"/>
      <c r="AC25" s="109">
        <f t="shared" si="0"/>
        <v>0</v>
      </c>
      <c r="AD25" s="98" t="e">
        <f>AA23/AA$45</f>
        <v>#DIV/0!</v>
      </c>
      <c r="AE25">
        <f t="shared" si="9"/>
        <v>0</v>
      </c>
    </row>
    <row r="26" spans="1:32" ht="12.75" customHeight="1" x14ac:dyDescent="0.2">
      <c r="A26" s="194">
        <v>600</v>
      </c>
      <c r="B26" s="197" t="s">
        <v>38</v>
      </c>
      <c r="C26" s="178"/>
      <c r="D26" s="179"/>
      <c r="E26" s="178"/>
      <c r="F26" s="179"/>
      <c r="G26" s="178"/>
      <c r="H26" s="179"/>
      <c r="I26" s="178"/>
      <c r="J26" s="179"/>
      <c r="K26" s="178"/>
      <c r="L26" s="179"/>
      <c r="M26" s="178"/>
      <c r="N26" s="179"/>
      <c r="O26" s="178"/>
      <c r="P26" s="179"/>
      <c r="Q26" s="178"/>
      <c r="R26" s="179"/>
      <c r="S26" s="178"/>
      <c r="T26" s="179"/>
      <c r="U26" s="178"/>
      <c r="V26" s="179"/>
      <c r="W26" s="184"/>
      <c r="X26" s="185"/>
      <c r="Y26" s="184"/>
      <c r="Z26" s="185"/>
      <c r="AA26" s="175">
        <f>PLANILHA!P121*(1+PLANILHA!D125)</f>
        <v>0</v>
      </c>
      <c r="AC26" s="109">
        <f t="shared" si="0"/>
        <v>0</v>
      </c>
      <c r="AD26" s="98"/>
      <c r="AE26">
        <f t="shared" si="9"/>
        <v>0</v>
      </c>
      <c r="AF26" s="20"/>
    </row>
    <row r="27" spans="1:32" x14ac:dyDescent="0.2">
      <c r="A27" s="195"/>
      <c r="B27" s="198"/>
      <c r="C27" s="180"/>
      <c r="D27" s="181"/>
      <c r="E27" s="186">
        <v>0</v>
      </c>
      <c r="F27" s="187"/>
      <c r="G27" s="186">
        <v>0</v>
      </c>
      <c r="H27" s="187"/>
      <c r="I27" s="186">
        <v>0</v>
      </c>
      <c r="J27" s="187"/>
      <c r="K27" s="186">
        <v>0</v>
      </c>
      <c r="L27" s="187"/>
      <c r="M27" s="186">
        <v>0</v>
      </c>
      <c r="N27" s="187"/>
      <c r="O27" s="186">
        <v>0</v>
      </c>
      <c r="P27" s="187"/>
      <c r="Q27" s="186">
        <v>0</v>
      </c>
      <c r="R27" s="187"/>
      <c r="S27" s="186">
        <v>0</v>
      </c>
      <c r="T27" s="187"/>
      <c r="U27" s="186">
        <v>0</v>
      </c>
      <c r="V27" s="187"/>
      <c r="W27" s="186">
        <v>0</v>
      </c>
      <c r="X27" s="187"/>
      <c r="Y27" s="186">
        <v>0</v>
      </c>
      <c r="Z27" s="187"/>
      <c r="AA27" s="176"/>
      <c r="AC27" s="138">
        <f>SUM(C28:Z28)</f>
        <v>0</v>
      </c>
      <c r="AD27" s="98"/>
      <c r="AE27">
        <f t="shared" si="9"/>
        <v>0</v>
      </c>
      <c r="AF27" s="20"/>
    </row>
    <row r="28" spans="1:32" s="20" customFormat="1" x14ac:dyDescent="0.2">
      <c r="A28" s="196"/>
      <c r="B28" s="199"/>
      <c r="C28" s="182"/>
      <c r="D28" s="183"/>
      <c r="E28" s="173">
        <f t="shared" ref="E28" si="29">E27*$AA26</f>
        <v>0</v>
      </c>
      <c r="F28" s="174"/>
      <c r="G28" s="173">
        <f t="shared" ref="G28" si="30">G27*$AA26</f>
        <v>0</v>
      </c>
      <c r="H28" s="174"/>
      <c r="I28" s="173">
        <f t="shared" ref="I28" si="31">I27*$AA26</f>
        <v>0</v>
      </c>
      <c r="J28" s="174"/>
      <c r="K28" s="173">
        <f t="shared" ref="K28" si="32">K27*$AA26</f>
        <v>0</v>
      </c>
      <c r="L28" s="174"/>
      <c r="M28" s="173">
        <f t="shared" ref="M28" si="33">M27*$AA26</f>
        <v>0</v>
      </c>
      <c r="N28" s="174"/>
      <c r="O28" s="173">
        <f t="shared" ref="O28" si="34">O27*$AA26</f>
        <v>0</v>
      </c>
      <c r="P28" s="174"/>
      <c r="Q28" s="173">
        <f t="shared" ref="Q28" si="35">Q27*$AA26</f>
        <v>0</v>
      </c>
      <c r="R28" s="174"/>
      <c r="S28" s="173">
        <f t="shared" ref="S28" si="36">S27*$AA26</f>
        <v>0</v>
      </c>
      <c r="T28" s="174"/>
      <c r="U28" s="173">
        <f t="shared" ref="U28" si="37">U27*$AA26</f>
        <v>0</v>
      </c>
      <c r="V28" s="174"/>
      <c r="W28" s="173">
        <f t="shared" ref="W28" si="38">W27*$AA26</f>
        <v>0</v>
      </c>
      <c r="X28" s="174"/>
      <c r="Y28" s="173">
        <f>Y27*$AA26</f>
        <v>0</v>
      </c>
      <c r="Z28" s="174"/>
      <c r="AA28" s="177"/>
      <c r="AC28" s="109">
        <f t="shared" si="0"/>
        <v>0</v>
      </c>
      <c r="AD28" s="98" t="e">
        <f>AA26/AA$45</f>
        <v>#DIV/0!</v>
      </c>
      <c r="AE28">
        <f t="shared" si="9"/>
        <v>0</v>
      </c>
    </row>
    <row r="29" spans="1:32" ht="12.75" hidden="1" customHeight="1" x14ac:dyDescent="0.2">
      <c r="A29" s="194" t="e">
        <f>PLANILHA!#REF!</f>
        <v>#REF!</v>
      </c>
      <c r="B29" s="197" t="e">
        <f>PLANILHA!#REF!</f>
        <v>#REF!</v>
      </c>
      <c r="C29" s="178"/>
      <c r="D29" s="179"/>
      <c r="E29" s="178"/>
      <c r="F29" s="179"/>
      <c r="G29" s="178"/>
      <c r="H29" s="179"/>
      <c r="I29" s="178"/>
      <c r="J29" s="179"/>
      <c r="K29" s="178"/>
      <c r="L29" s="179"/>
      <c r="M29" s="178"/>
      <c r="N29" s="179"/>
      <c r="O29" s="178"/>
      <c r="P29" s="179"/>
      <c r="Q29" s="178"/>
      <c r="R29" s="179"/>
      <c r="S29" s="178"/>
      <c r="T29" s="179"/>
      <c r="U29" s="178"/>
      <c r="V29" s="179"/>
      <c r="W29" s="184"/>
      <c r="X29" s="185"/>
      <c r="Y29" s="184"/>
      <c r="Z29" s="185"/>
      <c r="AA29" s="175" t="e">
        <f>PLANILHA!#REF!*(1+PLANILHA!D125)</f>
        <v>#REF!</v>
      </c>
      <c r="AC29" s="109">
        <f t="shared" si="0"/>
        <v>0</v>
      </c>
      <c r="AD29" s="98"/>
      <c r="AE29">
        <f t="shared" si="9"/>
        <v>0</v>
      </c>
      <c r="AF29" s="20"/>
    </row>
    <row r="30" spans="1:32" hidden="1" x14ac:dyDescent="0.2">
      <c r="A30" s="195"/>
      <c r="B30" s="198"/>
      <c r="C30" s="186"/>
      <c r="D30" s="187"/>
      <c r="E30" s="186"/>
      <c r="F30" s="187"/>
      <c r="G30" s="186"/>
      <c r="H30" s="187"/>
      <c r="I30" s="186"/>
      <c r="J30" s="187"/>
      <c r="K30" s="186"/>
      <c r="L30" s="187"/>
      <c r="M30" s="186"/>
      <c r="N30" s="187"/>
      <c r="O30" s="180"/>
      <c r="P30" s="181"/>
      <c r="Q30" s="180"/>
      <c r="R30" s="181"/>
      <c r="S30" s="180"/>
      <c r="T30" s="181"/>
      <c r="U30" s="180"/>
      <c r="V30" s="181"/>
      <c r="W30" s="180"/>
      <c r="X30" s="181"/>
      <c r="Y30" s="180"/>
      <c r="Z30" s="181"/>
      <c r="AA30" s="176"/>
      <c r="AC30" s="109">
        <f t="shared" si="0"/>
        <v>0</v>
      </c>
      <c r="AD30" s="98"/>
      <c r="AE30">
        <f t="shared" si="9"/>
        <v>0</v>
      </c>
      <c r="AF30" s="20"/>
    </row>
    <row r="31" spans="1:32" s="20" customFormat="1" hidden="1" x14ac:dyDescent="0.2">
      <c r="A31" s="196"/>
      <c r="B31" s="199"/>
      <c r="C31" s="173"/>
      <c r="D31" s="174"/>
      <c r="E31" s="173"/>
      <c r="F31" s="174"/>
      <c r="G31" s="173"/>
      <c r="H31" s="174"/>
      <c r="I31" s="173"/>
      <c r="J31" s="174"/>
      <c r="K31" s="173"/>
      <c r="L31" s="174"/>
      <c r="M31" s="173"/>
      <c r="N31" s="174"/>
      <c r="O31" s="173"/>
      <c r="P31" s="174"/>
      <c r="Q31" s="173"/>
      <c r="R31" s="174"/>
      <c r="S31" s="173"/>
      <c r="T31" s="174"/>
      <c r="U31" s="173"/>
      <c r="V31" s="174"/>
      <c r="W31" s="182"/>
      <c r="X31" s="183"/>
      <c r="Y31" s="182"/>
      <c r="Z31" s="183"/>
      <c r="AA31" s="177"/>
      <c r="AC31" s="109">
        <f t="shared" si="0"/>
        <v>0</v>
      </c>
      <c r="AD31" s="98" t="e">
        <f>AA29/AA$45</f>
        <v>#REF!</v>
      </c>
      <c r="AE31">
        <f t="shared" si="9"/>
        <v>0</v>
      </c>
    </row>
    <row r="32" spans="1:32" ht="12.75" hidden="1" customHeight="1" x14ac:dyDescent="0.2">
      <c r="A32" s="194" t="e">
        <f>PLANILHA!#REF!</f>
        <v>#REF!</v>
      </c>
      <c r="B32" s="197" t="e">
        <f>PLANILHA!#REF!</f>
        <v>#REF!</v>
      </c>
      <c r="C32" s="178"/>
      <c r="D32" s="179"/>
      <c r="E32" s="178"/>
      <c r="F32" s="179"/>
      <c r="G32" s="178"/>
      <c r="H32" s="179"/>
      <c r="I32" s="178"/>
      <c r="J32" s="179"/>
      <c r="K32" s="178"/>
      <c r="L32" s="179"/>
      <c r="M32" s="178"/>
      <c r="N32" s="179"/>
      <c r="O32" s="178"/>
      <c r="P32" s="179"/>
      <c r="Q32" s="178"/>
      <c r="R32" s="179"/>
      <c r="S32" s="178"/>
      <c r="T32" s="179"/>
      <c r="U32" s="178"/>
      <c r="V32" s="179"/>
      <c r="W32" s="178"/>
      <c r="X32" s="179"/>
      <c r="Y32" s="178"/>
      <c r="Z32" s="179"/>
      <c r="AA32" s="175" t="e">
        <f>PLANILHA!#REF!*(1+PLANILHA!D125)</f>
        <v>#REF!</v>
      </c>
      <c r="AC32" s="109">
        <f t="shared" si="0"/>
        <v>0</v>
      </c>
      <c r="AD32" s="98"/>
      <c r="AE32">
        <f t="shared" si="9"/>
        <v>0</v>
      </c>
      <c r="AF32" s="20"/>
    </row>
    <row r="33" spans="1:32" hidden="1" x14ac:dyDescent="0.2">
      <c r="A33" s="195"/>
      <c r="B33" s="198"/>
      <c r="C33" s="180"/>
      <c r="D33" s="181"/>
      <c r="E33" s="186"/>
      <c r="F33" s="187"/>
      <c r="G33" s="180"/>
      <c r="H33" s="181"/>
      <c r="I33" s="180"/>
      <c r="J33" s="181"/>
      <c r="K33" s="180"/>
      <c r="L33" s="181"/>
      <c r="M33" s="180"/>
      <c r="N33" s="181"/>
      <c r="O33" s="180"/>
      <c r="P33" s="181"/>
      <c r="Q33" s="180"/>
      <c r="R33" s="181"/>
      <c r="S33" s="180"/>
      <c r="T33" s="181"/>
      <c r="U33" s="186"/>
      <c r="V33" s="187"/>
      <c r="W33" s="186"/>
      <c r="X33" s="187"/>
      <c r="Y33" s="180"/>
      <c r="Z33" s="181"/>
      <c r="AA33" s="176"/>
      <c r="AC33" s="109">
        <f t="shared" si="0"/>
        <v>0</v>
      </c>
      <c r="AD33" s="98"/>
      <c r="AE33">
        <f t="shared" si="9"/>
        <v>0</v>
      </c>
      <c r="AF33" s="20"/>
    </row>
    <row r="34" spans="1:32" s="20" customFormat="1" hidden="1" x14ac:dyDescent="0.2">
      <c r="A34" s="196"/>
      <c r="B34" s="199"/>
      <c r="C34" s="182"/>
      <c r="D34" s="183"/>
      <c r="E34" s="182"/>
      <c r="F34" s="183"/>
      <c r="G34" s="173"/>
      <c r="H34" s="174"/>
      <c r="I34" s="182"/>
      <c r="J34" s="183"/>
      <c r="K34" s="182"/>
      <c r="L34" s="183"/>
      <c r="M34" s="182"/>
      <c r="N34" s="183"/>
      <c r="O34" s="182"/>
      <c r="P34" s="183"/>
      <c r="Q34" s="173"/>
      <c r="R34" s="174"/>
      <c r="S34" s="182"/>
      <c r="T34" s="183"/>
      <c r="U34" s="182"/>
      <c r="V34" s="183"/>
      <c r="W34" s="182"/>
      <c r="X34" s="183"/>
      <c r="Y34" s="182"/>
      <c r="Z34" s="183"/>
      <c r="AA34" s="177"/>
      <c r="AC34" s="109">
        <f t="shared" si="0"/>
        <v>0</v>
      </c>
      <c r="AD34" s="98" t="e">
        <f>AA32/AA$45</f>
        <v>#REF!</v>
      </c>
      <c r="AE34">
        <f t="shared" si="9"/>
        <v>0</v>
      </c>
    </row>
    <row r="35" spans="1:32" ht="12.75" hidden="1" customHeight="1" x14ac:dyDescent="0.2">
      <c r="A35" s="194" t="e">
        <f>PLANILHA!#REF!</f>
        <v>#REF!</v>
      </c>
      <c r="B35" s="197" t="e">
        <f>PLANILHA!#REF!</f>
        <v>#REF!</v>
      </c>
      <c r="C35" s="178"/>
      <c r="D35" s="179"/>
      <c r="E35" s="178"/>
      <c r="F35" s="179"/>
      <c r="G35" s="178"/>
      <c r="H35" s="179"/>
      <c r="I35" s="178"/>
      <c r="J35" s="179"/>
      <c r="K35" s="178"/>
      <c r="L35" s="179"/>
      <c r="M35" s="178"/>
      <c r="N35" s="179"/>
      <c r="O35" s="178"/>
      <c r="P35" s="179"/>
      <c r="Q35" s="178"/>
      <c r="R35" s="179"/>
      <c r="S35" s="178"/>
      <c r="T35" s="179"/>
      <c r="U35" s="178"/>
      <c r="V35" s="179"/>
      <c r="W35" s="184"/>
      <c r="X35" s="185"/>
      <c r="Y35" s="184"/>
      <c r="Z35" s="185"/>
      <c r="AA35" s="175" t="e">
        <f>PLANILHA!#REF!*(1+PLANILHA!D125)</f>
        <v>#REF!</v>
      </c>
      <c r="AC35" s="109">
        <f t="shared" si="0"/>
        <v>0</v>
      </c>
      <c r="AD35" s="98"/>
      <c r="AE35">
        <f t="shared" si="9"/>
        <v>0</v>
      </c>
      <c r="AF35" s="20"/>
    </row>
    <row r="36" spans="1:32" hidden="1" x14ac:dyDescent="0.2">
      <c r="A36" s="195"/>
      <c r="B36" s="198"/>
      <c r="C36" s="180"/>
      <c r="D36" s="181"/>
      <c r="E36" s="180"/>
      <c r="F36" s="181"/>
      <c r="G36" s="180"/>
      <c r="H36" s="181"/>
      <c r="I36" s="180"/>
      <c r="J36" s="181"/>
      <c r="K36" s="180"/>
      <c r="L36" s="181"/>
      <c r="M36" s="180"/>
      <c r="N36" s="181"/>
      <c r="O36" s="180"/>
      <c r="P36" s="181"/>
      <c r="Q36" s="180"/>
      <c r="R36" s="181"/>
      <c r="S36" s="180"/>
      <c r="T36" s="181"/>
      <c r="U36" s="180"/>
      <c r="V36" s="181"/>
      <c r="W36" s="186"/>
      <c r="X36" s="187"/>
      <c r="Y36" s="186"/>
      <c r="Z36" s="187"/>
      <c r="AA36" s="176"/>
      <c r="AC36" s="109">
        <f t="shared" si="0"/>
        <v>0</v>
      </c>
      <c r="AD36" s="98"/>
      <c r="AE36">
        <f t="shared" si="9"/>
        <v>0</v>
      </c>
      <c r="AF36" s="20"/>
    </row>
    <row r="37" spans="1:32" s="20" customFormat="1" hidden="1" x14ac:dyDescent="0.2">
      <c r="A37" s="196"/>
      <c r="B37" s="199"/>
      <c r="C37" s="182"/>
      <c r="D37" s="183"/>
      <c r="E37" s="182"/>
      <c r="F37" s="183"/>
      <c r="G37" s="182"/>
      <c r="H37" s="183"/>
      <c r="I37" s="182"/>
      <c r="J37" s="183"/>
      <c r="K37" s="182"/>
      <c r="L37" s="183"/>
      <c r="M37" s="182"/>
      <c r="N37" s="183"/>
      <c r="O37" s="182"/>
      <c r="P37" s="183"/>
      <c r="Q37" s="182"/>
      <c r="R37" s="183"/>
      <c r="S37" s="182"/>
      <c r="T37" s="183"/>
      <c r="U37" s="182"/>
      <c r="V37" s="183"/>
      <c r="W37" s="182"/>
      <c r="X37" s="183"/>
      <c r="Y37" s="182"/>
      <c r="Z37" s="183"/>
      <c r="AA37" s="177"/>
      <c r="AC37" s="109">
        <f t="shared" si="0"/>
        <v>0</v>
      </c>
      <c r="AD37" s="98" t="e">
        <f>AA35/AA$45</f>
        <v>#REF!</v>
      </c>
      <c r="AE37">
        <f t="shared" si="9"/>
        <v>0</v>
      </c>
    </row>
    <row r="38" spans="1:32" ht="12.75" hidden="1" customHeight="1" x14ac:dyDescent="0.2">
      <c r="A38" s="194" t="e">
        <f>PLANILHA!#REF!</f>
        <v>#REF!</v>
      </c>
      <c r="B38" s="197" t="e">
        <f>PLANILHA!#REF!</f>
        <v>#REF!</v>
      </c>
      <c r="C38" s="178"/>
      <c r="D38" s="179"/>
      <c r="E38" s="178"/>
      <c r="F38" s="179"/>
      <c r="G38" s="178"/>
      <c r="H38" s="179"/>
      <c r="I38" s="178"/>
      <c r="J38" s="179"/>
      <c r="K38" s="178"/>
      <c r="L38" s="179"/>
      <c r="M38" s="178"/>
      <c r="N38" s="179"/>
      <c r="O38" s="178"/>
      <c r="P38" s="179"/>
      <c r="Q38" s="178"/>
      <c r="R38" s="179"/>
      <c r="S38" s="178"/>
      <c r="T38" s="179"/>
      <c r="U38" s="178"/>
      <c r="V38" s="179"/>
      <c r="W38" s="178"/>
      <c r="X38" s="179"/>
      <c r="Y38" s="178"/>
      <c r="Z38" s="179"/>
      <c r="AA38" s="175" t="e">
        <f>PLANILHA!#REF!*(1+PLANILHA!D131)</f>
        <v>#REF!</v>
      </c>
      <c r="AC38" s="109">
        <f>SUM(C39:Z39)</f>
        <v>0</v>
      </c>
      <c r="AD38" s="98"/>
      <c r="AE38">
        <f t="shared" si="9"/>
        <v>0</v>
      </c>
      <c r="AF38" s="20"/>
    </row>
    <row r="39" spans="1:32" hidden="1" x14ac:dyDescent="0.2">
      <c r="A39" s="195"/>
      <c r="B39" s="198"/>
      <c r="C39" s="180"/>
      <c r="D39" s="181"/>
      <c r="E39" s="180"/>
      <c r="F39" s="181"/>
      <c r="G39" s="180"/>
      <c r="H39" s="181"/>
      <c r="I39" s="180"/>
      <c r="J39" s="181"/>
      <c r="K39" s="180"/>
      <c r="L39" s="181"/>
      <c r="M39" s="180"/>
      <c r="N39" s="181"/>
      <c r="O39" s="180"/>
      <c r="P39" s="181"/>
      <c r="Q39" s="186"/>
      <c r="R39" s="187"/>
      <c r="S39" s="180"/>
      <c r="T39" s="181"/>
      <c r="U39" s="180"/>
      <c r="V39" s="181"/>
      <c r="W39" s="180"/>
      <c r="X39" s="181"/>
      <c r="Y39" s="180"/>
      <c r="Z39" s="181"/>
      <c r="AA39" s="176"/>
      <c r="AC39" s="109">
        <f>SUM(C40:Z40)</f>
        <v>0</v>
      </c>
      <c r="AD39" s="98"/>
      <c r="AE39">
        <f t="shared" si="9"/>
        <v>0</v>
      </c>
      <c r="AF39" s="20"/>
    </row>
    <row r="40" spans="1:32" s="20" customFormat="1" hidden="1" x14ac:dyDescent="0.2">
      <c r="A40" s="196"/>
      <c r="B40" s="199"/>
      <c r="C40" s="182"/>
      <c r="D40" s="183"/>
      <c r="E40" s="182"/>
      <c r="F40" s="183"/>
      <c r="G40" s="173"/>
      <c r="H40" s="174"/>
      <c r="I40" s="182"/>
      <c r="J40" s="183"/>
      <c r="K40" s="182"/>
      <c r="L40" s="183"/>
      <c r="M40" s="182"/>
      <c r="N40" s="183"/>
      <c r="O40" s="182"/>
      <c r="P40" s="183"/>
      <c r="Q40" s="173"/>
      <c r="R40" s="174"/>
      <c r="S40" s="182"/>
      <c r="T40" s="183"/>
      <c r="U40" s="182"/>
      <c r="V40" s="183"/>
      <c r="W40" s="182"/>
      <c r="X40" s="183"/>
      <c r="Y40" s="182"/>
      <c r="Z40" s="183"/>
      <c r="AA40" s="177"/>
      <c r="AC40" s="109">
        <f>SUM(C47:Z47)</f>
        <v>0</v>
      </c>
      <c r="AD40" s="98" t="e">
        <f>AA38/AA$45</f>
        <v>#REF!</v>
      </c>
      <c r="AE40">
        <f t="shared" si="9"/>
        <v>0</v>
      </c>
    </row>
    <row r="41" spans="1:32" ht="12.75" hidden="1" customHeight="1" x14ac:dyDescent="0.2">
      <c r="A41" s="194" t="e">
        <f>PLANILHA!#REF!</f>
        <v>#REF!</v>
      </c>
      <c r="B41" s="197" t="e">
        <f>PLANILHA!#REF!</f>
        <v>#REF!</v>
      </c>
      <c r="C41" s="178"/>
      <c r="D41" s="179"/>
      <c r="E41" s="178"/>
      <c r="F41" s="179"/>
      <c r="G41" s="178"/>
      <c r="H41" s="179"/>
      <c r="I41" s="178"/>
      <c r="J41" s="179"/>
      <c r="K41" s="178"/>
      <c r="L41" s="179"/>
      <c r="M41" s="178"/>
      <c r="N41" s="179"/>
      <c r="O41" s="178"/>
      <c r="P41" s="179"/>
      <c r="Q41" s="178"/>
      <c r="R41" s="179"/>
      <c r="S41" s="184"/>
      <c r="T41" s="185"/>
      <c r="U41" s="184"/>
      <c r="V41" s="185"/>
      <c r="W41" s="184"/>
      <c r="X41" s="185"/>
      <c r="Y41" s="184"/>
      <c r="Z41" s="185"/>
      <c r="AA41" s="175" t="e">
        <f>PLANILHA!#REF!*(1+PLANILHA!D125)</f>
        <v>#REF!</v>
      </c>
      <c r="AC41" s="109">
        <f t="shared" ref="AC41:AC43" si="39">SUM(C42:Z42)</f>
        <v>0</v>
      </c>
      <c r="AD41" s="98"/>
      <c r="AE41">
        <f t="shared" si="9"/>
        <v>0</v>
      </c>
      <c r="AF41" s="20"/>
    </row>
    <row r="42" spans="1:32" hidden="1" x14ac:dyDescent="0.2">
      <c r="A42" s="195"/>
      <c r="B42" s="198"/>
      <c r="C42" s="180"/>
      <c r="D42" s="181"/>
      <c r="E42" s="180"/>
      <c r="F42" s="181"/>
      <c r="G42" s="180"/>
      <c r="H42" s="181"/>
      <c r="I42" s="180"/>
      <c r="J42" s="181"/>
      <c r="K42" s="180"/>
      <c r="L42" s="181"/>
      <c r="M42" s="180"/>
      <c r="N42" s="181"/>
      <c r="O42" s="180"/>
      <c r="P42" s="181"/>
      <c r="Q42" s="186"/>
      <c r="R42" s="187"/>
      <c r="S42" s="180"/>
      <c r="T42" s="181"/>
      <c r="U42" s="180"/>
      <c r="V42" s="181"/>
      <c r="W42" s="180"/>
      <c r="X42" s="181"/>
      <c r="Y42" s="180"/>
      <c r="Z42" s="181"/>
      <c r="AA42" s="176"/>
      <c r="AC42" s="109">
        <f t="shared" si="39"/>
        <v>0</v>
      </c>
      <c r="AD42" s="98"/>
      <c r="AE42">
        <f t="shared" si="9"/>
        <v>0</v>
      </c>
      <c r="AF42" s="20"/>
    </row>
    <row r="43" spans="1:32" s="20" customFormat="1" hidden="1" x14ac:dyDescent="0.2">
      <c r="A43" s="196"/>
      <c r="B43" s="199"/>
      <c r="C43" s="182"/>
      <c r="D43" s="183"/>
      <c r="E43" s="182"/>
      <c r="F43" s="183"/>
      <c r="G43" s="173"/>
      <c r="H43" s="174"/>
      <c r="I43" s="182"/>
      <c r="J43" s="183"/>
      <c r="K43" s="182"/>
      <c r="L43" s="183"/>
      <c r="M43" s="182"/>
      <c r="N43" s="183"/>
      <c r="O43" s="182"/>
      <c r="P43" s="183"/>
      <c r="Q43" s="173"/>
      <c r="R43" s="174"/>
      <c r="S43" s="182"/>
      <c r="T43" s="183"/>
      <c r="U43" s="182"/>
      <c r="V43" s="183"/>
      <c r="W43" s="182"/>
      <c r="X43" s="183"/>
      <c r="Y43" s="182"/>
      <c r="Z43" s="183"/>
      <c r="AA43" s="177"/>
      <c r="AC43" s="109">
        <f t="shared" si="39"/>
        <v>0</v>
      </c>
      <c r="AD43" s="98" t="e">
        <f>AA41/AA$45</f>
        <v>#REF!</v>
      </c>
      <c r="AE43">
        <f t="shared" si="9"/>
        <v>0</v>
      </c>
    </row>
    <row r="44" spans="1:32" s="20" customFormat="1" ht="6.75" customHeight="1" x14ac:dyDescent="0.2">
      <c r="A44" s="45"/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4"/>
      <c r="AD44" s="99"/>
      <c r="AE44">
        <f t="shared" si="9"/>
        <v>0</v>
      </c>
    </row>
    <row r="45" spans="1:32" ht="36" customHeight="1" x14ac:dyDescent="0.2">
      <c r="A45" s="200" t="s">
        <v>10</v>
      </c>
      <c r="B45" s="201"/>
      <c r="C45" s="171">
        <f>C13+C16+C43+C19+C22+C25+C28+C34+C31+C40+C37</f>
        <v>0</v>
      </c>
      <c r="D45" s="172"/>
      <c r="E45" s="171">
        <f t="shared" ref="E45" si="40">E13+E16+E43+E19+E22+E25+E28+E34+E31+E40+E37</f>
        <v>0</v>
      </c>
      <c r="F45" s="172"/>
      <c r="G45" s="171">
        <f t="shared" ref="G45" si="41">G13+G16+G43+G19+G22+G25+G28+G34+G31+G40+G37</f>
        <v>0</v>
      </c>
      <c r="H45" s="172"/>
      <c r="I45" s="171">
        <f t="shared" ref="I45" si="42">I13+I16+I43+I19+I22+I25+I28+I34+I31+I40+I37</f>
        <v>0</v>
      </c>
      <c r="J45" s="172"/>
      <c r="K45" s="171">
        <f t="shared" ref="K45" si="43">K13+K16+K43+K19+K22+K25+K28+K34+K31+K40+K37</f>
        <v>0</v>
      </c>
      <c r="L45" s="172"/>
      <c r="M45" s="171">
        <f t="shared" ref="M45" si="44">M13+M16+M43+M19+M22+M25+M28+M34+M31+M40+M37</f>
        <v>0</v>
      </c>
      <c r="N45" s="172"/>
      <c r="O45" s="171">
        <f t="shared" ref="O45" si="45">O13+O16+O43+O19+O22+O25+O28+O34+O31+O40+O37</f>
        <v>0</v>
      </c>
      <c r="P45" s="172"/>
      <c r="Q45" s="171">
        <f t="shared" ref="Q45" si="46">Q13+Q16+Q43+Q19+Q22+Q25+Q28+Q34+Q31+Q40+Q37</f>
        <v>0</v>
      </c>
      <c r="R45" s="172"/>
      <c r="S45" s="171">
        <f t="shared" ref="S45" si="47">S13+S16+S43+S19+S22+S25+S28+S34+S31+S40+S37</f>
        <v>0</v>
      </c>
      <c r="T45" s="172"/>
      <c r="U45" s="171">
        <f t="shared" ref="U45" si="48">U13+U16+U43+U19+U22+U25+U28+U34+U31+U40+U37</f>
        <v>0</v>
      </c>
      <c r="V45" s="172"/>
      <c r="W45" s="171">
        <f t="shared" ref="W45" si="49">W13+W16+W43+W19+W22+W25+W28+W34+W31+W40+W37</f>
        <v>0</v>
      </c>
      <c r="X45" s="172"/>
      <c r="Y45" s="171">
        <f t="shared" ref="Y45" si="50">Y13+Y16+Y43+Y19+Y22+Y25+Y28+Y34+Y31+Y40+Y37</f>
        <v>0</v>
      </c>
      <c r="Z45" s="172"/>
      <c r="AA45" s="95">
        <f>SUM(AA11:AA28)</f>
        <v>0</v>
      </c>
      <c r="AC45" s="135">
        <f>SUM(C45:Z45)</f>
        <v>0</v>
      </c>
      <c r="AD45" s="96"/>
      <c r="AF45" s="20"/>
    </row>
    <row r="46" spans="1:32" x14ac:dyDescent="0.2">
      <c r="A46" s="40"/>
      <c r="B46" s="41"/>
      <c r="C46" s="41"/>
      <c r="D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C46" s="39">
        <f ca="1">PLANILHA!P126</f>
        <v>0</v>
      </c>
      <c r="AD46" s="136"/>
      <c r="AE46" s="212">
        <f ca="1">AC46-AC45</f>
        <v>0</v>
      </c>
      <c r="AF46" s="212"/>
    </row>
    <row r="47" spans="1:32" x14ac:dyDescent="0.2">
      <c r="A47" s="40"/>
      <c r="B47" s="41"/>
      <c r="C47" s="41"/>
      <c r="D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C47" s="20"/>
      <c r="AD47" s="136"/>
    </row>
    <row r="48" spans="1:32" x14ac:dyDescent="0.2">
      <c r="B48" s="43"/>
      <c r="AC48" s="20">
        <f ca="1">AC46-AA45</f>
        <v>0</v>
      </c>
    </row>
    <row r="49" spans="12:29" x14ac:dyDescent="0.2">
      <c r="AA49" s="133"/>
    </row>
    <row r="50" spans="12:29" x14ac:dyDescent="0.2">
      <c r="L50" s="214"/>
      <c r="M50" s="214"/>
      <c r="N50" s="214"/>
      <c r="X50" s="214"/>
      <c r="Y50" s="214"/>
      <c r="Z50" s="214"/>
    </row>
    <row r="51" spans="12:29" x14ac:dyDescent="0.2">
      <c r="W51" s="137" t="s">
        <v>131</v>
      </c>
      <c r="AA51" s="132"/>
    </row>
    <row r="52" spans="12:29" x14ac:dyDescent="0.2">
      <c r="L52" s="213"/>
      <c r="M52" s="213"/>
      <c r="N52" s="213"/>
    </row>
    <row r="53" spans="12:29" x14ac:dyDescent="0.2">
      <c r="AA53" s="133"/>
      <c r="AC53" s="20" t="e">
        <f>AA35-AC36</f>
        <v>#REF!</v>
      </c>
    </row>
    <row r="54" spans="12:29" x14ac:dyDescent="0.2">
      <c r="L54" s="212"/>
      <c r="M54" s="213"/>
      <c r="N54" s="213"/>
    </row>
    <row r="56" spans="12:29" x14ac:dyDescent="0.2">
      <c r="AA56" s="134"/>
    </row>
  </sheetData>
  <mergeCells count="476">
    <mergeCell ref="E38:F38"/>
    <mergeCell ref="AE46:AF46"/>
    <mergeCell ref="L52:N52"/>
    <mergeCell ref="L54:N54"/>
    <mergeCell ref="AA38:AA40"/>
    <mergeCell ref="C39:D39"/>
    <mergeCell ref="I31:J31"/>
    <mergeCell ref="K31:L31"/>
    <mergeCell ref="M31:N31"/>
    <mergeCell ref="L50:N50"/>
    <mergeCell ref="X50:Z50"/>
    <mergeCell ref="M40:N40"/>
    <mergeCell ref="O40:P40"/>
    <mergeCell ref="U38:V38"/>
    <mergeCell ref="K45:L45"/>
    <mergeCell ref="I43:J43"/>
    <mergeCell ref="K43:L43"/>
    <mergeCell ref="M43:N43"/>
    <mergeCell ref="Q42:R42"/>
    <mergeCell ref="Q38:R38"/>
    <mergeCell ref="S38:T38"/>
    <mergeCell ref="W40:X40"/>
    <mergeCell ref="AA32:AA34"/>
    <mergeCell ref="W33:X33"/>
    <mergeCell ref="I39:J39"/>
    <mergeCell ref="K39:L39"/>
    <mergeCell ref="M39:N39"/>
    <mergeCell ref="O39:P39"/>
    <mergeCell ref="Y36:Z36"/>
    <mergeCell ref="M36:N36"/>
    <mergeCell ref="O36:P36"/>
    <mergeCell ref="Q36:R36"/>
    <mergeCell ref="S36:T36"/>
    <mergeCell ref="U36:V36"/>
    <mergeCell ref="W36:X36"/>
    <mergeCell ref="O31:P31"/>
    <mergeCell ref="Q31:R31"/>
    <mergeCell ref="S31:T31"/>
    <mergeCell ref="U31:V31"/>
    <mergeCell ref="W31:X31"/>
    <mergeCell ref="Y31:Z31"/>
    <mergeCell ref="S39:T39"/>
    <mergeCell ref="Q33:R33"/>
    <mergeCell ref="O32:P32"/>
    <mergeCell ref="Q35:R35"/>
    <mergeCell ref="O35:P35"/>
    <mergeCell ref="Y33:Z33"/>
    <mergeCell ref="A38:A40"/>
    <mergeCell ref="B38:B40"/>
    <mergeCell ref="O37:P37"/>
    <mergeCell ref="Q37:R37"/>
    <mergeCell ref="AA29:AA31"/>
    <mergeCell ref="C30:D30"/>
    <mergeCell ref="E30:F30"/>
    <mergeCell ref="G30:H30"/>
    <mergeCell ref="I30:J30"/>
    <mergeCell ref="K30:L30"/>
    <mergeCell ref="M30:N30"/>
    <mergeCell ref="I29:J29"/>
    <mergeCell ref="K29:L29"/>
    <mergeCell ref="M29:N29"/>
    <mergeCell ref="O29:P29"/>
    <mergeCell ref="Q29:R29"/>
    <mergeCell ref="S29:T29"/>
    <mergeCell ref="O30:P30"/>
    <mergeCell ref="Q30:R30"/>
    <mergeCell ref="S30:T30"/>
    <mergeCell ref="K38:L38"/>
    <mergeCell ref="M38:N38"/>
    <mergeCell ref="Y35:Z35"/>
    <mergeCell ref="AA35:AA37"/>
    <mergeCell ref="A35:A37"/>
    <mergeCell ref="B35:B37"/>
    <mergeCell ref="C35:D35"/>
    <mergeCell ref="E35:F35"/>
    <mergeCell ref="G35:H35"/>
    <mergeCell ref="I35:J35"/>
    <mergeCell ref="C36:D36"/>
    <mergeCell ref="E36:F36"/>
    <mergeCell ref="G36:H36"/>
    <mergeCell ref="I36:J36"/>
    <mergeCell ref="E31:F31"/>
    <mergeCell ref="G31:H31"/>
    <mergeCell ref="C5:AA5"/>
    <mergeCell ref="C4:AA4"/>
    <mergeCell ref="O34:P34"/>
    <mergeCell ref="Q34:R34"/>
    <mergeCell ref="S34:T34"/>
    <mergeCell ref="U34:V34"/>
    <mergeCell ref="W34:X34"/>
    <mergeCell ref="Y34:Z34"/>
    <mergeCell ref="C34:D34"/>
    <mergeCell ref="E34:F34"/>
    <mergeCell ref="S33:T33"/>
    <mergeCell ref="U33:V33"/>
    <mergeCell ref="Q32:R32"/>
    <mergeCell ref="S32:T32"/>
    <mergeCell ref="U32:V32"/>
    <mergeCell ref="G34:H34"/>
    <mergeCell ref="I34:J34"/>
    <mergeCell ref="K34:L34"/>
    <mergeCell ref="C21:D21"/>
    <mergeCell ref="C27:D27"/>
    <mergeCell ref="O23:P23"/>
    <mergeCell ref="G33:H33"/>
    <mergeCell ref="G38:H38"/>
    <mergeCell ref="I38:J38"/>
    <mergeCell ref="Q40:R40"/>
    <mergeCell ref="O38:P38"/>
    <mergeCell ref="A32:A34"/>
    <mergeCell ref="B32:B34"/>
    <mergeCell ref="C32:D32"/>
    <mergeCell ref="E32:F32"/>
    <mergeCell ref="G32:H32"/>
    <mergeCell ref="O33:P33"/>
    <mergeCell ref="M34:N34"/>
    <mergeCell ref="K33:L33"/>
    <mergeCell ref="I32:J32"/>
    <mergeCell ref="C33:D33"/>
    <mergeCell ref="Q39:R39"/>
    <mergeCell ref="I33:J33"/>
    <mergeCell ref="E40:F40"/>
    <mergeCell ref="G40:H40"/>
    <mergeCell ref="I40:J40"/>
    <mergeCell ref="K40:L40"/>
    <mergeCell ref="E39:F39"/>
    <mergeCell ref="G39:H39"/>
    <mergeCell ref="K32:L32"/>
    <mergeCell ref="M32:N32"/>
    <mergeCell ref="M33:N33"/>
    <mergeCell ref="K35:L35"/>
    <mergeCell ref="M35:N35"/>
    <mergeCell ref="E37:F37"/>
    <mergeCell ref="G37:H37"/>
    <mergeCell ref="I37:J37"/>
    <mergeCell ref="K37:L37"/>
    <mergeCell ref="M37:N37"/>
    <mergeCell ref="K36:L36"/>
    <mergeCell ref="E33:F33"/>
    <mergeCell ref="A45:B45"/>
    <mergeCell ref="AD9:AD10"/>
    <mergeCell ref="A8:AA8"/>
    <mergeCell ref="A11:A13"/>
    <mergeCell ref="B11:B13"/>
    <mergeCell ref="A14:A16"/>
    <mergeCell ref="B14:B16"/>
    <mergeCell ref="A17:A19"/>
    <mergeCell ref="B17:B19"/>
    <mergeCell ref="M11:N11"/>
    <mergeCell ref="C14:D14"/>
    <mergeCell ref="AA26:AA28"/>
    <mergeCell ref="AA23:AA25"/>
    <mergeCell ref="AA20:AA22"/>
    <mergeCell ref="AA17:AA19"/>
    <mergeCell ref="AA14:AA16"/>
    <mergeCell ref="Q24:R24"/>
    <mergeCell ref="C20:D20"/>
    <mergeCell ref="E20:F20"/>
    <mergeCell ref="G20:H20"/>
    <mergeCell ref="AA9:AA10"/>
    <mergeCell ref="A20:A22"/>
    <mergeCell ref="B20:B22"/>
    <mergeCell ref="C11:D11"/>
    <mergeCell ref="AA11:AA13"/>
    <mergeCell ref="O11:P11"/>
    <mergeCell ref="Q11:R11"/>
    <mergeCell ref="K11:L11"/>
    <mergeCell ref="A23:A25"/>
    <mergeCell ref="B23:B25"/>
    <mergeCell ref="I11:J11"/>
    <mergeCell ref="C17:D17"/>
    <mergeCell ref="E17:F17"/>
    <mergeCell ref="G17:H17"/>
    <mergeCell ref="E14:F14"/>
    <mergeCell ref="G14:H14"/>
    <mergeCell ref="I14:J14"/>
    <mergeCell ref="G16:H16"/>
    <mergeCell ref="K21:L21"/>
    <mergeCell ref="I16:J16"/>
    <mergeCell ref="K17:L17"/>
    <mergeCell ref="I20:J20"/>
    <mergeCell ref="K20:L20"/>
    <mergeCell ref="I17:J17"/>
    <mergeCell ref="I18:J18"/>
    <mergeCell ref="I19:J19"/>
    <mergeCell ref="Q23:R23"/>
    <mergeCell ref="M24:N24"/>
    <mergeCell ref="K12:L12"/>
    <mergeCell ref="K14:L14"/>
    <mergeCell ref="M10:N10"/>
    <mergeCell ref="O10:P10"/>
    <mergeCell ref="Q10:R10"/>
    <mergeCell ref="E27:F27"/>
    <mergeCell ref="G27:H27"/>
    <mergeCell ref="I27:J27"/>
    <mergeCell ref="C25:D25"/>
    <mergeCell ref="K27:L27"/>
    <mergeCell ref="C26:D26"/>
    <mergeCell ref="G25:H25"/>
    <mergeCell ref="I25:J25"/>
    <mergeCell ref="M17:N17"/>
    <mergeCell ref="M14:N14"/>
    <mergeCell ref="M26:N26"/>
    <mergeCell ref="E21:F21"/>
    <mergeCell ref="C18:D18"/>
    <mergeCell ref="C23:D23"/>
    <mergeCell ref="E23:F23"/>
    <mergeCell ref="E18:F18"/>
    <mergeCell ref="E11:F11"/>
    <mergeCell ref="G11:H11"/>
    <mergeCell ref="I26:J26"/>
    <mergeCell ref="Q9:R9"/>
    <mergeCell ref="O12:P12"/>
    <mergeCell ref="Q12:R12"/>
    <mergeCell ref="O13:P13"/>
    <mergeCell ref="Q13:R13"/>
    <mergeCell ref="O15:P15"/>
    <mergeCell ref="Q15:R15"/>
    <mergeCell ref="I23:J23"/>
    <mergeCell ref="G18:H18"/>
    <mergeCell ref="Q14:R14"/>
    <mergeCell ref="O14:P14"/>
    <mergeCell ref="O17:P17"/>
    <mergeCell ref="O22:P22"/>
    <mergeCell ref="Q22:R22"/>
    <mergeCell ref="M21:N21"/>
    <mergeCell ref="M22:N22"/>
    <mergeCell ref="Q17:R17"/>
    <mergeCell ref="G23:H23"/>
    <mergeCell ref="G19:H19"/>
    <mergeCell ref="G21:H21"/>
    <mergeCell ref="I21:J21"/>
    <mergeCell ref="G10:H10"/>
    <mergeCell ref="I10:J10"/>
    <mergeCell ref="K10:L10"/>
    <mergeCell ref="A41:A43"/>
    <mergeCell ref="B41:B43"/>
    <mergeCell ref="C28:D28"/>
    <mergeCell ref="E28:F28"/>
    <mergeCell ref="G28:H28"/>
    <mergeCell ref="A26:A28"/>
    <mergeCell ref="E26:F26"/>
    <mergeCell ref="G26:H26"/>
    <mergeCell ref="G41:H41"/>
    <mergeCell ref="C42:D42"/>
    <mergeCell ref="G43:H43"/>
    <mergeCell ref="E43:F43"/>
    <mergeCell ref="C43:D43"/>
    <mergeCell ref="B26:B28"/>
    <mergeCell ref="A29:A31"/>
    <mergeCell ref="B29:B31"/>
    <mergeCell ref="C37:D37"/>
    <mergeCell ref="C38:D38"/>
    <mergeCell ref="C40:D40"/>
    <mergeCell ref="C29:D29"/>
    <mergeCell ref="E29:F29"/>
    <mergeCell ref="G29:H29"/>
    <mergeCell ref="E42:F42"/>
    <mergeCell ref="G42:H42"/>
    <mergeCell ref="M28:N28"/>
    <mergeCell ref="M25:N25"/>
    <mergeCell ref="M27:N27"/>
    <mergeCell ref="I28:J28"/>
    <mergeCell ref="K22:L22"/>
    <mergeCell ref="K25:L25"/>
    <mergeCell ref="Q19:R19"/>
    <mergeCell ref="O18:P18"/>
    <mergeCell ref="Q18:R18"/>
    <mergeCell ref="M19:N19"/>
    <mergeCell ref="O21:P21"/>
    <mergeCell ref="K19:L19"/>
    <mergeCell ref="K24:L24"/>
    <mergeCell ref="M23:N23"/>
    <mergeCell ref="M20:N20"/>
    <mergeCell ref="I24:J24"/>
    <mergeCell ref="K23:L23"/>
    <mergeCell ref="K26:L26"/>
    <mergeCell ref="O27:P27"/>
    <mergeCell ref="Q28:R28"/>
    <mergeCell ref="K28:L28"/>
    <mergeCell ref="O19:P19"/>
    <mergeCell ref="O24:P24"/>
    <mergeCell ref="O20:P20"/>
    <mergeCell ref="M15:N15"/>
    <mergeCell ref="M12:N12"/>
    <mergeCell ref="K15:L15"/>
    <mergeCell ref="M13:N13"/>
    <mergeCell ref="O16:P16"/>
    <mergeCell ref="E19:F19"/>
    <mergeCell ref="C19:D19"/>
    <mergeCell ref="C9:D9"/>
    <mergeCell ref="E9:F9"/>
    <mergeCell ref="G9:H9"/>
    <mergeCell ref="I9:J9"/>
    <mergeCell ref="M9:N9"/>
    <mergeCell ref="O9:P9"/>
    <mergeCell ref="K9:L9"/>
    <mergeCell ref="K13:L13"/>
    <mergeCell ref="M16:N16"/>
    <mergeCell ref="K18:L18"/>
    <mergeCell ref="M18:N18"/>
    <mergeCell ref="K16:L16"/>
    <mergeCell ref="C10:D10"/>
    <mergeCell ref="E10:F10"/>
    <mergeCell ref="I15:J15"/>
    <mergeCell ref="E15:F15"/>
    <mergeCell ref="G15:H15"/>
    <mergeCell ref="G45:H45"/>
    <mergeCell ref="I45:J45"/>
    <mergeCell ref="C12:D12"/>
    <mergeCell ref="E12:F12"/>
    <mergeCell ref="G12:H12"/>
    <mergeCell ref="I12:J12"/>
    <mergeCell ref="C13:D13"/>
    <mergeCell ref="E13:F13"/>
    <mergeCell ref="G13:H13"/>
    <mergeCell ref="I13:J13"/>
    <mergeCell ref="C45:D45"/>
    <mergeCell ref="E45:F45"/>
    <mergeCell ref="I22:J22"/>
    <mergeCell ref="G24:H24"/>
    <mergeCell ref="G22:H22"/>
    <mergeCell ref="C24:D24"/>
    <mergeCell ref="E24:F24"/>
    <mergeCell ref="E25:F25"/>
    <mergeCell ref="C22:D22"/>
    <mergeCell ref="E22:F22"/>
    <mergeCell ref="C16:D16"/>
    <mergeCell ref="E16:F16"/>
    <mergeCell ref="C15:D15"/>
    <mergeCell ref="C31:D31"/>
    <mergeCell ref="O28:P28"/>
    <mergeCell ref="U15:V15"/>
    <mergeCell ref="W15:X15"/>
    <mergeCell ref="S18:T18"/>
    <mergeCell ref="U18:V18"/>
    <mergeCell ref="W18:X18"/>
    <mergeCell ref="S21:T21"/>
    <mergeCell ref="U21:V21"/>
    <mergeCell ref="W21:X21"/>
    <mergeCell ref="Q21:R21"/>
    <mergeCell ref="S26:T26"/>
    <mergeCell ref="Q27:R27"/>
    <mergeCell ref="Q25:R25"/>
    <mergeCell ref="Q26:R26"/>
    <mergeCell ref="O25:P25"/>
    <mergeCell ref="Q20:R20"/>
    <mergeCell ref="Q16:R16"/>
    <mergeCell ref="O26:P26"/>
    <mergeCell ref="U26:V26"/>
    <mergeCell ref="W26:X26"/>
    <mergeCell ref="S28:T28"/>
    <mergeCell ref="U28:V28"/>
    <mergeCell ref="W28:X28"/>
    <mergeCell ref="Y9:Z9"/>
    <mergeCell ref="Y10:Z10"/>
    <mergeCell ref="S11:T11"/>
    <mergeCell ref="U11:V11"/>
    <mergeCell ref="W11:X11"/>
    <mergeCell ref="Y11:Z11"/>
    <mergeCell ref="S9:T9"/>
    <mergeCell ref="U9:V9"/>
    <mergeCell ref="W9:X9"/>
    <mergeCell ref="S10:T10"/>
    <mergeCell ref="U10:V10"/>
    <mergeCell ref="W10:X10"/>
    <mergeCell ref="Y12:Z12"/>
    <mergeCell ref="S13:T13"/>
    <mergeCell ref="U13:V13"/>
    <mergeCell ref="W13:X13"/>
    <mergeCell ref="Y13:Z13"/>
    <mergeCell ref="S14:T14"/>
    <mergeCell ref="U14:V14"/>
    <mergeCell ref="W14:X14"/>
    <mergeCell ref="Y14:Z14"/>
    <mergeCell ref="S12:T12"/>
    <mergeCell ref="U12:V12"/>
    <mergeCell ref="W12:X12"/>
    <mergeCell ref="Y15:Z15"/>
    <mergeCell ref="S16:T16"/>
    <mergeCell ref="U16:V16"/>
    <mergeCell ref="W16:X16"/>
    <mergeCell ref="Y16:Z16"/>
    <mergeCell ref="S17:T17"/>
    <mergeCell ref="U17:V17"/>
    <mergeCell ref="W17:X17"/>
    <mergeCell ref="Y17:Z17"/>
    <mergeCell ref="S15:T15"/>
    <mergeCell ref="Y18:Z18"/>
    <mergeCell ref="S19:T19"/>
    <mergeCell ref="U19:V19"/>
    <mergeCell ref="W19:X19"/>
    <mergeCell ref="Y19:Z19"/>
    <mergeCell ref="S20:T20"/>
    <mergeCell ref="U20:V20"/>
    <mergeCell ref="W20:X20"/>
    <mergeCell ref="Y20:Z20"/>
    <mergeCell ref="Y21:Z21"/>
    <mergeCell ref="S22:T22"/>
    <mergeCell ref="U22:V22"/>
    <mergeCell ref="W22:X22"/>
    <mergeCell ref="Y22:Z22"/>
    <mergeCell ref="S23:T23"/>
    <mergeCell ref="U23:V23"/>
    <mergeCell ref="W23:X23"/>
    <mergeCell ref="Y23:Z23"/>
    <mergeCell ref="W45:X45"/>
    <mergeCell ref="Y45:Z45"/>
    <mergeCell ref="Y26:Z26"/>
    <mergeCell ref="S27:T27"/>
    <mergeCell ref="U27:V27"/>
    <mergeCell ref="W27:X27"/>
    <mergeCell ref="Y27:Z27"/>
    <mergeCell ref="S24:T24"/>
    <mergeCell ref="U24:V24"/>
    <mergeCell ref="W24:X24"/>
    <mergeCell ref="Y24:Z24"/>
    <mergeCell ref="S25:T25"/>
    <mergeCell ref="U25:V25"/>
    <mergeCell ref="W25:X25"/>
    <mergeCell ref="Y25:Z25"/>
    <mergeCell ref="U30:V30"/>
    <mergeCell ref="W30:X30"/>
    <mergeCell ref="S40:T40"/>
    <mergeCell ref="U40:V40"/>
    <mergeCell ref="U29:V29"/>
    <mergeCell ref="W29:X29"/>
    <mergeCell ref="Y29:Z29"/>
    <mergeCell ref="O41:P41"/>
    <mergeCell ref="Q41:R41"/>
    <mergeCell ref="Y28:Z28"/>
    <mergeCell ref="S41:T41"/>
    <mergeCell ref="S43:T43"/>
    <mergeCell ref="S45:T45"/>
    <mergeCell ref="Y41:Z41"/>
    <mergeCell ref="W32:X32"/>
    <mergeCell ref="Y32:Z32"/>
    <mergeCell ref="W38:X38"/>
    <mergeCell ref="Y38:Z38"/>
    <mergeCell ref="S35:T35"/>
    <mergeCell ref="U35:V35"/>
    <mergeCell ref="W35:X35"/>
    <mergeCell ref="S37:T37"/>
    <mergeCell ref="U37:V37"/>
    <mergeCell ref="W37:X37"/>
    <mergeCell ref="Y37:Z37"/>
    <mergeCell ref="Y40:Z40"/>
    <mergeCell ref="U39:V39"/>
    <mergeCell ref="W39:X39"/>
    <mergeCell ref="Y39:Z39"/>
    <mergeCell ref="Y30:Z30"/>
    <mergeCell ref="U45:V45"/>
    <mergeCell ref="Q45:R45"/>
    <mergeCell ref="Q43:R43"/>
    <mergeCell ref="O45:P45"/>
    <mergeCell ref="M45:N45"/>
    <mergeCell ref="AA41:AA43"/>
    <mergeCell ref="E41:F41"/>
    <mergeCell ref="C41:D41"/>
    <mergeCell ref="Y42:Z42"/>
    <mergeCell ref="W42:X42"/>
    <mergeCell ref="U42:V42"/>
    <mergeCell ref="S42:T42"/>
    <mergeCell ref="O42:P42"/>
    <mergeCell ref="I42:J42"/>
    <mergeCell ref="U43:V43"/>
    <mergeCell ref="M41:N41"/>
    <mergeCell ref="K42:L42"/>
    <mergeCell ref="M42:N42"/>
    <mergeCell ref="O43:P43"/>
    <mergeCell ref="U41:V41"/>
    <mergeCell ref="W41:X41"/>
    <mergeCell ref="W43:X43"/>
    <mergeCell ref="Y43:Z43"/>
    <mergeCell ref="I41:J41"/>
    <mergeCell ref="K41:L41"/>
  </mergeCells>
  <printOptions horizontalCentered="1"/>
  <pageMargins left="0.51181102362204722" right="0.51181102362204722" top="0.78740157480314965" bottom="0.19685039370078741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</vt:lpstr>
      <vt:lpstr>CRONOGRAMA</vt:lpstr>
      <vt:lpstr>CRONOGRAMA!Area_de_impressao</vt:lpstr>
      <vt:lpstr>PLANILHA!Area_de_impressao</vt:lpstr>
      <vt:lpstr>PLANILHA!Titulos_de_impressao</vt:lpstr>
    </vt:vector>
  </TitlesOfParts>
  <Company>Organização não conhecida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A. COSTA</dc:creator>
  <cp:lastModifiedBy>ana_1429</cp:lastModifiedBy>
  <cp:lastPrinted>2022-09-14T14:50:14Z</cp:lastPrinted>
  <dcterms:created xsi:type="dcterms:W3CDTF">1999-02-01T16:53:28Z</dcterms:created>
  <dcterms:modified xsi:type="dcterms:W3CDTF">2022-09-14T15:17:55Z</dcterms:modified>
</cp:coreProperties>
</file>