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U\Nelson\DGE 2021\PROCESSO 9013_22 ILUMINAÇÃO RODOVIA RAPHAEL_HANGA HOA\"/>
    </mc:Choice>
  </mc:AlternateContent>
  <bookViews>
    <workbookView xWindow="0" yWindow="0" windowWidth="28800" windowHeight="12435"/>
  </bookViews>
  <sheets>
    <sheet name="PLANILHA ORÇAMENTARIA" sheetId="5" r:id="rId1"/>
    <sheet name="CRONOGRAMA" sheetId="7" r:id="rId2"/>
    <sheet name="BDI" sheetId="6" r:id="rId3"/>
  </sheets>
  <definedNames>
    <definedName name="_xlnm.Print_Area" localSheetId="2">BDI!$A$1:$E$35</definedName>
    <definedName name="_xlnm.Print_Area" localSheetId="1">CRONOGRAMA!$A$1:$K$44</definedName>
    <definedName name="_xlnm.Print_Area" localSheetId="0">'PLANILHA ORÇAMENTARIA'!$A$1:$G$96</definedName>
    <definedName name="_xlnm.Print_Titles" localSheetId="1">CRONOGRAMA!$A:$E,CRONOGRAMA!$1:$12</definedName>
  </definedNames>
  <calcPr calcId="152511"/>
</workbook>
</file>

<file path=xl/calcChain.xml><?xml version="1.0" encoding="utf-8"?>
<calcChain xmlns="http://schemas.openxmlformats.org/spreadsheetml/2006/main">
  <c r="R13" i="7" l="1"/>
  <c r="B30" i="6" l="1"/>
  <c r="E12" i="6"/>
  <c r="G2" i="5" l="1"/>
  <c r="G84" i="5" l="1"/>
  <c r="G86" i="5" l="1"/>
  <c r="G88" i="5" s="1"/>
  <c r="E13" i="7" s="1"/>
  <c r="J13" i="7" l="1"/>
  <c r="J15" i="7" s="1"/>
  <c r="E15" i="7"/>
  <c r="F13" i="7"/>
  <c r="F15" i="7" s="1"/>
  <c r="H23" i="7"/>
  <c r="H25" i="7" s="1"/>
  <c r="J23" i="7"/>
  <c r="J25" i="7" s="1"/>
  <c r="H13" i="7"/>
  <c r="H15" i="7" s="1"/>
  <c r="F23" i="7"/>
  <c r="F25" i="7" s="1"/>
  <c r="F26" i="7" l="1"/>
  <c r="H16" i="7"/>
  <c r="J16" i="7"/>
  <c r="J26" i="7"/>
  <c r="H26" i="7"/>
  <c r="R15" i="7"/>
  <c r="F16" i="7"/>
  <c r="E26" i="7" l="1"/>
  <c r="E16" i="7" s="1"/>
</calcChain>
</file>

<file path=xl/sharedStrings.xml><?xml version="1.0" encoding="utf-8"?>
<sst xmlns="http://schemas.openxmlformats.org/spreadsheetml/2006/main" count="188" uniqueCount="126">
  <si>
    <t>Descrição dos Serviços</t>
  </si>
  <si>
    <t>Unid</t>
  </si>
  <si>
    <t>Quant.</t>
  </si>
  <si>
    <t>Preço</t>
  </si>
  <si>
    <t>Unitário</t>
  </si>
  <si>
    <t>R$</t>
  </si>
  <si>
    <t>Total</t>
  </si>
  <si>
    <t>PREFEITURA DO MUNICÍPIO DE BERTIOGA</t>
  </si>
  <si>
    <t>OBJETO: INSTALAÇÕES ELÉTRICAS</t>
  </si>
  <si>
    <t xml:space="preserve">                                            </t>
  </si>
  <si>
    <t>un</t>
  </si>
  <si>
    <t>m</t>
  </si>
  <si>
    <t>Haste de aterramento de 5/8' x 2,40m</t>
  </si>
  <si>
    <t>Conector olhal cabo/haste de 5/8'</t>
  </si>
  <si>
    <t>INSTALAÇÕES ELÉTRICAS</t>
  </si>
  <si>
    <t>m³</t>
  </si>
  <si>
    <t>Relé fotoelétrico 50/60Hz 110/220V 1200VA, completo</t>
  </si>
  <si>
    <t xml:space="preserve">BDI - BONIFICAÇÃO E DESPESAS INDIRETAS                                                 </t>
  </si>
  <si>
    <t xml:space="preserve">TOTAL DOS SERVIÇOS COM BDI                                           </t>
  </si>
  <si>
    <t xml:space="preserve">PLANILHA ORÇAMENTÁRIA                                                          </t>
  </si>
  <si>
    <t>1 - Entrada de Energia Elétrica</t>
  </si>
  <si>
    <t>2 - Distribução de Energia Elétrica</t>
  </si>
  <si>
    <t>3 - Iluminação</t>
  </si>
  <si>
    <t>Eletroduto corrugado em polietileno de alta densidade, DN= 50 mm, com acessórios</t>
  </si>
  <si>
    <t>Poste de concreto - 7,5/200</t>
  </si>
  <si>
    <t>entrada de energia elétrica, aérea, bifásica, com caixa de sobrepor, cabo de 16 mm2 e disjuntor din 50a (não incluso o poste de concreto). af_07/2020_p</t>
  </si>
  <si>
    <t>m2</t>
  </si>
  <si>
    <t>M3</t>
  </si>
  <si>
    <t>Corte de junta de dilatação, com serra de disco diamantado para pisos</t>
  </si>
  <si>
    <t>Imprimação betuminosa ligante</t>
  </si>
  <si>
    <t>Camada de rolamento em concreto asfáltico usinado a quente - (CBUQ)</t>
  </si>
  <si>
    <t>m²</t>
  </si>
  <si>
    <t>4 -  Sinalização e Limpeza</t>
  </si>
  <si>
    <t>Colocação de placa em suporte de madeira / metálico - solo</t>
  </si>
  <si>
    <t>M2</t>
  </si>
  <si>
    <t>M</t>
  </si>
  <si>
    <t>Caixa de passagem e tampa pré-moldadas em concreto, sem fundo, 40 x 40 cm</t>
  </si>
  <si>
    <t>5 -  Serviços Complementares</t>
  </si>
  <si>
    <t>Aluguel de Caminhão Munck - GUINDAUTO HIDRÁULICO, CAPACIDADE MÁXIMA DE CARGA 6200 KG, MOMENTO MÁXIMO DE CARGA 11,7 TM, ALCANCE MÁXIMO HORIZONTAL 9,70 M, INCLUSIVE CAMINHÃO TOCO PBT 16.000 KG, POTÊNCIA DE 189 CV - CHP DIURNO. AF_06/2014</t>
  </si>
  <si>
    <t>CHP X dia</t>
  </si>
  <si>
    <t>unid</t>
  </si>
  <si>
    <t>Poste telecônico reto em aço SAE 1010/1020 galvanizado a fogo, altura 12 m com Base e chumbador</t>
  </si>
  <si>
    <t>Poste de concreto circular, 400 kg, H = 14,00 m</t>
  </si>
  <si>
    <t>OBRA/SERVIÇOS: IMPLANTAÇÃO DE ILUMINAÇÃO NA RODOVIA SP-055</t>
  </si>
  <si>
    <t>Cabo de aluminio Triplex neutro isolado – 3 vias encapadas Isol XLPE 1KV 10MM</t>
  </si>
  <si>
    <t>Cabo de aluminio Triplex neutro isolado – 3 vias encapadas Isol XLPE 1KV 35MM</t>
  </si>
  <si>
    <t>Cabo de aluminio Triplex neutro isolado – 3 vias encapadas Isol XLPE 1KV 25MM</t>
  </si>
  <si>
    <t xml:space="preserve">TOTAL DOS ITENS (1 + 2 + 3 + 4 + 5)                                                         </t>
  </si>
  <si>
    <t xml:space="preserve">Sextante tubular em aço gavanizado para fixação de 2 luminarias </t>
  </si>
  <si>
    <t>Conector Cdp Perfurante 16-120mm Derivação 4-35mm Emenda</t>
  </si>
  <si>
    <t>27,23%</t>
  </si>
  <si>
    <t>Contator de potência 38A - 2na+2nf</t>
  </si>
  <si>
    <t>Luminária 150W - Temperatura de cor 4000/5000k Lente Policarbonato Distribuição Luminosa DML/DWL Proteção Salt Spray 1000hs Certificado inmetro VL-BR 201862 Grau de Proteção IP66 Garantia 5 anos Fator de Potência &gt; 0,95 Alumínio Injetado. De 150 W - fluxo Luminoso 16.000 Lumens Mínimo</t>
  </si>
  <si>
    <t>Escavação manual em solo de 1ª e 2ª categoria em campo aberto (trecho 15 postes=470x0,5x0,6)</t>
  </si>
  <si>
    <t>Lastro de concreto impermeabilizado (135x0,3x0,3)</t>
  </si>
  <si>
    <t>Escavação manual em solo de 1ª e 2ª categoria em vala ou cava até 1,5 m (135x0,5x0,8)</t>
  </si>
  <si>
    <t>Demolição (levantamento) mecanizada de pavimento asfáltico, inclusive carregamento, transporte até 1 quilômetro e descarregamento (2800x0,2)</t>
  </si>
  <si>
    <t>Reaterro manual apiloado sem controle de compactação (2800x0,2x0,6)</t>
  </si>
  <si>
    <t>Demolição mecanizada de concreto armado, inclusive fragmentação, carregamento, transporte até 1 quilômetro e descarregamento</t>
  </si>
  <si>
    <t>Forma plana em compensado para estrutura convencional</t>
  </si>
  <si>
    <t>Lançamento, espalhamento e adensamento de concreto ou massa em lastro e/ou enchimento</t>
  </si>
  <si>
    <t>Defensa semimaleavel simples</t>
  </si>
  <si>
    <t>Mini-disjuntor termomagnético, tripolar 220/380 V, corrente de 40 A até 50 A</t>
  </si>
  <si>
    <t>Braçadeira circular em aço carbono galvanizado, diâmetro nominal de 140 até 300 mm</t>
  </si>
  <si>
    <t>Placa para sinalização viária em chapa de aço, totalmente refletiva com película IA/IA - área até 2,0 m²</t>
  </si>
  <si>
    <t>Concreto usinado, fck = 30 MPa</t>
  </si>
  <si>
    <t>Eletroduto de PVC rígido roscável de 2" - com acessórios</t>
  </si>
  <si>
    <t>Fornecimento transporte instalação de terminal absorvedor de energia nbr 15486, 70/80 km/h simples.</t>
  </si>
  <si>
    <t>Isolador roldana em porcelana de 76 x 76 mm</t>
  </si>
  <si>
    <t>H</t>
  </si>
  <si>
    <t>Eletricista - 0,15h x Metro</t>
  </si>
  <si>
    <t>Ajudante de eletricista - 0,15h x Metro</t>
  </si>
  <si>
    <t>Eletricista - 0,10h x Metro</t>
  </si>
  <si>
    <t>Ajudante de eletricista - 0,10h x Metro</t>
  </si>
  <si>
    <t>Eletricista - 0,5h x Unidade</t>
  </si>
  <si>
    <t>Ajudante de eletricista - 1,0h x Unidade</t>
  </si>
  <si>
    <t>Eletricista - 1,0h x Unidade</t>
  </si>
  <si>
    <t>Ajudante de eletricista - 1,5h x Unidade</t>
  </si>
  <si>
    <t>Eletricista - 0,15h x Unidade</t>
  </si>
  <si>
    <t>Ajudante de eletricista - 0,15h x Unidade</t>
  </si>
  <si>
    <t>Eletricista - 0,21h x Metro</t>
  </si>
  <si>
    <t>Ajudante de eletricista - 0,21h  x Metro</t>
  </si>
  <si>
    <t>Eletroduto corrugado em polietileno de alta densidade, DN= 60 mm, com acessórios</t>
  </si>
  <si>
    <t xml:space="preserve">COMPOSIÇÃO DO BDI PARA ILUMINAÇÃO PÚBLICA, REDES DE DISTRIBUIÇÃO DE ENERGIA ELÉTRICA </t>
  </si>
  <si>
    <t>OBRA :</t>
  </si>
  <si>
    <t xml:space="preserve">LOCAL : </t>
  </si>
  <si>
    <t>Data:</t>
  </si>
  <si>
    <t>item Componente</t>
  </si>
  <si>
    <t>Mínimo</t>
  </si>
  <si>
    <t>Máximo</t>
  </si>
  <si>
    <t>Adotado</t>
  </si>
  <si>
    <t>S - Seguro e Garantia</t>
  </si>
  <si>
    <t>R- Risco</t>
  </si>
  <si>
    <t>DF - Despesas Financeiras</t>
  </si>
  <si>
    <t>AC - Administração Central</t>
  </si>
  <si>
    <t>L - Lucro</t>
  </si>
  <si>
    <t>T - Tributos (PIS 0,65%)+ COFINS (3,00%)+ ISS (3,00%)</t>
  </si>
  <si>
    <t>Fonte de pesquisa: TCU TC 036.076/2011-2</t>
  </si>
  <si>
    <t xml:space="preserve">NOTA: O BDI é obtido através da aplicação dos indices adotados na fórmula acima. </t>
  </si>
  <si>
    <t>BDI =</t>
  </si>
  <si>
    <t xml:space="preserve"> </t>
  </si>
  <si>
    <t>____________________________________</t>
  </si>
  <si>
    <t>DATA:</t>
  </si>
  <si>
    <t>OBJETO:</t>
  </si>
  <si>
    <t>LOCAL :</t>
  </si>
  <si>
    <t>CRONOGRAMA FÍSICO/FINANCEIRO</t>
  </si>
  <si>
    <t>PERÍODO</t>
  </si>
  <si>
    <t>30 DIAS</t>
  </si>
  <si>
    <t>60 DIAS</t>
  </si>
  <si>
    <t>90 DIAS</t>
  </si>
  <si>
    <t>ítem</t>
  </si>
  <si>
    <t>DESCRIÇÃO</t>
  </si>
  <si>
    <t>UNID</t>
  </si>
  <si>
    <t>QUANT.</t>
  </si>
  <si>
    <t>PREÇO FINAL  (R$)</t>
  </si>
  <si>
    <t>%</t>
  </si>
  <si>
    <t>TOTAL VALOR MÉDIO (RS) :</t>
  </si>
  <si>
    <t>(%) :</t>
  </si>
  <si>
    <t>120 DIAS</t>
  </si>
  <si>
    <t>150 DIAS</t>
  </si>
  <si>
    <t>180 DIAS</t>
  </si>
  <si>
    <t xml:space="preserve"> IMPLANTAÇÃO DE ILUMINAÇÃO NA RODOVIA SP-055</t>
  </si>
  <si>
    <t>IMPLANTAÇÃO DE ILUMINAÇÃO NA RODOVIA SP-055</t>
  </si>
  <si>
    <t>TRECHO ENTRE KM215+48 ATÉ 218+570M - BERTIOGA</t>
  </si>
  <si>
    <t>LOCAL: TRECHO ENTRE KM215+48 ATÉ 218+570M - BERTIOGA</t>
  </si>
  <si>
    <t>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</si>
</sst>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"/>
    <numFmt numFmtId="165" formatCode="#,##0.00_ ;[Red]\-#,##0.00\ "/>
    <numFmt numFmtId="166" formatCode="_-&quot;R$&quot;\ * #,##0.00_-;\-&quot;R$&quot;\ * #,##0.00_-;_-&quot;R$&quot;\ * &quot;-&quot;??_-;_-@_-"/>
    <numFmt numFmtId="167" formatCode="#,##0.0000000_ ;[Red]\-#,##0.0000000\ "/>
    <numFmt numFmtId="168" formatCode="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 Narrow"/>
      <family val="2"/>
    </font>
    <font>
      <i/>
      <sz val="12"/>
      <color theme="1"/>
      <name val="Times New Roman"/>
      <family val="1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8"/>
      <color theme="1"/>
      <name val="Arial Narrow"/>
      <family val="2"/>
    </font>
    <font>
      <i/>
      <sz val="18"/>
      <color theme="1"/>
      <name val="Times New Roman"/>
      <family val="1"/>
    </font>
    <font>
      <sz val="1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hair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</cellStyleXfs>
  <cellXfs count="289">
    <xf numFmtId="0" fontId="0" fillId="0" borderId="0" xfId="0"/>
    <xf numFmtId="0" fontId="1" fillId="0" borderId="0" xfId="0" applyFont="1"/>
    <xf numFmtId="49" fontId="3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4" fontId="4" fillId="2" borderId="13" xfId="0" applyNumberFormat="1" applyFont="1" applyFill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2" fontId="14" fillId="2" borderId="1" xfId="0" applyNumberFormat="1" applyFont="1" applyFill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14" fontId="7" fillId="0" borderId="16" xfId="0" applyNumberFormat="1" applyFont="1" applyBorder="1" applyAlignment="1">
      <alignment horizontal="center"/>
    </xf>
    <xf numFmtId="0" fontId="1" fillId="0" borderId="16" xfId="0" applyFont="1" applyBorder="1"/>
    <xf numFmtId="49" fontId="1" fillId="0" borderId="16" xfId="0" applyNumberFormat="1" applyFont="1" applyBorder="1"/>
    <xf numFmtId="0" fontId="1" fillId="0" borderId="10" xfId="0" applyFont="1" applyBorder="1"/>
    <xf numFmtId="0" fontId="1" fillId="0" borderId="11" xfId="0" applyFont="1" applyBorder="1"/>
    <xf numFmtId="43" fontId="10" fillId="0" borderId="20" xfId="2" applyFont="1" applyFill="1" applyBorder="1" applyAlignment="1">
      <alignment horizontal="right" vertical="center"/>
    </xf>
    <xf numFmtId="4" fontId="11" fillId="2" borderId="30" xfId="0" applyNumberFormat="1" applyFont="1" applyFill="1" applyBorder="1" applyAlignment="1">
      <alignment horizontal="right" vertical="center"/>
    </xf>
    <xf numFmtId="4" fontId="11" fillId="2" borderId="11" xfId="0" applyNumberFormat="1" applyFont="1" applyFill="1" applyBorder="1" applyAlignment="1">
      <alignment horizontal="center"/>
    </xf>
    <xf numFmtId="2" fontId="11" fillId="2" borderId="29" xfId="0" applyNumberFormat="1" applyFont="1" applyFill="1" applyBorder="1" applyAlignment="1">
      <alignment horizontal="center"/>
    </xf>
    <xf numFmtId="2" fontId="14" fillId="2" borderId="22" xfId="0" applyNumberFormat="1" applyFont="1" applyFill="1" applyBorder="1" applyAlignment="1">
      <alignment horizontal="center"/>
    </xf>
    <xf numFmtId="0" fontId="11" fillId="0" borderId="31" xfId="0" applyFont="1" applyBorder="1"/>
    <xf numFmtId="0" fontId="11" fillId="0" borderId="32" xfId="0" applyFont="1" applyBorder="1"/>
    <xf numFmtId="2" fontId="11" fillId="2" borderId="27" xfId="0" applyNumberFormat="1" applyFont="1" applyFill="1" applyBorder="1" applyAlignment="1">
      <alignment horizontal="center"/>
    </xf>
    <xf numFmtId="2" fontId="11" fillId="2" borderId="29" xfId="0" applyNumberFormat="1" applyFont="1" applyFill="1" applyBorder="1" applyAlignment="1">
      <alignment horizontal="center" vertical="center"/>
    </xf>
    <xf numFmtId="2" fontId="11" fillId="2" borderId="28" xfId="0" applyNumberFormat="1" applyFont="1" applyFill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right"/>
    </xf>
    <xf numFmtId="0" fontId="1" fillId="0" borderId="22" xfId="0" applyFont="1" applyBorder="1"/>
    <xf numFmtId="4" fontId="11" fillId="2" borderId="26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vertical="center"/>
    </xf>
    <xf numFmtId="4" fontId="11" fillId="2" borderId="24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11" fillId="0" borderId="33" xfId="0" applyFont="1" applyBorder="1"/>
    <xf numFmtId="0" fontId="17" fillId="0" borderId="5" xfId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2" fontId="11" fillId="2" borderId="34" xfId="0" applyNumberFormat="1" applyFont="1" applyFill="1" applyBorder="1" applyAlignment="1">
      <alignment horizontal="center"/>
    </xf>
    <xf numFmtId="4" fontId="11" fillId="2" borderId="35" xfId="0" applyNumberFormat="1" applyFont="1" applyFill="1" applyBorder="1" applyAlignment="1">
      <alignment horizontal="right"/>
    </xf>
    <xf numFmtId="49" fontId="10" fillId="2" borderId="36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/>
    </xf>
    <xf numFmtId="2" fontId="14" fillId="2" borderId="25" xfId="0" applyNumberFormat="1" applyFont="1" applyFill="1" applyBorder="1" applyAlignment="1">
      <alignment horizontal="center"/>
    </xf>
    <xf numFmtId="49" fontId="10" fillId="2" borderId="25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4" fontId="10" fillId="0" borderId="28" xfId="0" applyNumberFormat="1" applyFont="1" applyFill="1" applyBorder="1" applyAlignment="1">
      <alignment horizontal="right"/>
    </xf>
    <xf numFmtId="4" fontId="10" fillId="0" borderId="20" xfId="0" applyNumberFormat="1" applyFont="1" applyFill="1" applyBorder="1" applyAlignment="1">
      <alignment horizontal="right"/>
    </xf>
    <xf numFmtId="4" fontId="10" fillId="0" borderId="29" xfId="0" applyNumberFormat="1" applyFont="1" applyFill="1" applyBorder="1" applyAlignment="1">
      <alignment horizontal="right"/>
    </xf>
    <xf numFmtId="49" fontId="10" fillId="2" borderId="27" xfId="0" applyNumberFormat="1" applyFont="1" applyFill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4" fontId="11" fillId="0" borderId="26" xfId="0" applyNumberFormat="1" applyFont="1" applyBorder="1" applyAlignment="1">
      <alignment horizontal="right" vertical="center"/>
    </xf>
    <xf numFmtId="1" fontId="11" fillId="0" borderId="28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right" vertical="center"/>
    </xf>
    <xf numFmtId="2" fontId="14" fillId="2" borderId="9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11" fillId="2" borderId="23" xfId="0" applyNumberFormat="1" applyFont="1" applyFill="1" applyBorder="1" applyAlignment="1">
      <alignment horizontal="right" vertical="center"/>
    </xf>
    <xf numFmtId="4" fontId="10" fillId="2" borderId="24" xfId="0" applyNumberFormat="1" applyFont="1" applyFill="1" applyBorder="1" applyAlignment="1">
      <alignment horizontal="right" vertical="center"/>
    </xf>
    <xf numFmtId="43" fontId="10" fillId="0" borderId="24" xfId="2" applyFont="1" applyFill="1" applyBorder="1" applyAlignment="1">
      <alignment horizontal="right" vertical="center"/>
    </xf>
    <xf numFmtId="4" fontId="10" fillId="0" borderId="27" xfId="0" applyNumberFormat="1" applyFont="1" applyFill="1" applyBorder="1" applyAlignment="1">
      <alignment horizontal="right" vertical="center"/>
    </xf>
    <xf numFmtId="4" fontId="10" fillId="0" borderId="28" xfId="0" applyNumberFormat="1" applyFont="1" applyFill="1" applyBorder="1" applyAlignment="1">
      <alignment horizontal="right" vertical="center"/>
    </xf>
    <xf numFmtId="2" fontId="14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right" vertical="center"/>
    </xf>
    <xf numFmtId="43" fontId="10" fillId="0" borderId="26" xfId="2" applyFont="1" applyFill="1" applyBorder="1" applyAlignment="1">
      <alignment horizontal="right" vertical="center"/>
    </xf>
    <xf numFmtId="2" fontId="11" fillId="0" borderId="36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4" fontId="11" fillId="0" borderId="30" xfId="0" applyNumberFormat="1" applyFont="1" applyBorder="1" applyAlignment="1">
      <alignment horizontal="right"/>
    </xf>
    <xf numFmtId="4" fontId="11" fillId="0" borderId="23" xfId="0" applyNumberFormat="1" applyFont="1" applyBorder="1" applyAlignment="1">
      <alignment horizontal="right"/>
    </xf>
    <xf numFmtId="4" fontId="11" fillId="0" borderId="23" xfId="0" applyNumberFormat="1" applyFont="1" applyBorder="1" applyAlignment="1">
      <alignment horizontal="right" vertical="center"/>
    </xf>
    <xf numFmtId="4" fontId="11" fillId="0" borderId="38" xfId="0" applyNumberFormat="1" applyFont="1" applyBorder="1" applyAlignment="1">
      <alignment horizontal="right"/>
    </xf>
    <xf numFmtId="4" fontId="10" fillId="0" borderId="24" xfId="0" applyNumberFormat="1" applyFont="1" applyFill="1" applyBorder="1" applyAlignment="1">
      <alignment horizontal="right"/>
    </xf>
    <xf numFmtId="4" fontId="10" fillId="0" borderId="26" xfId="0" applyNumberFormat="1" applyFont="1" applyFill="1" applyBorder="1" applyAlignment="1">
      <alignment horizontal="right"/>
    </xf>
    <xf numFmtId="4" fontId="10" fillId="0" borderId="24" xfId="0" applyNumberFormat="1" applyFont="1" applyFill="1" applyBorder="1" applyAlignment="1">
      <alignment horizontal="right" vertical="center"/>
    </xf>
    <xf numFmtId="0" fontId="1" fillId="0" borderId="22" xfId="0" applyFont="1" applyFill="1" applyBorder="1"/>
    <xf numFmtId="4" fontId="10" fillId="0" borderId="27" xfId="0" applyNumberFormat="1" applyFont="1" applyFill="1" applyBorder="1" applyAlignment="1">
      <alignment horizontal="right"/>
    </xf>
    <xf numFmtId="4" fontId="10" fillId="0" borderId="29" xfId="0" applyNumberFormat="1" applyFont="1" applyFill="1" applyBorder="1" applyAlignment="1">
      <alignment horizontal="right" vertical="center"/>
    </xf>
    <xf numFmtId="2" fontId="11" fillId="0" borderId="28" xfId="0" applyNumberFormat="1" applyFont="1" applyFill="1" applyBorder="1" applyAlignment="1">
      <alignment horizontal="right"/>
    </xf>
    <xf numFmtId="4" fontId="10" fillId="0" borderId="34" xfId="0" applyNumberFormat="1" applyFont="1" applyFill="1" applyBorder="1" applyAlignment="1">
      <alignment horizontal="right"/>
    </xf>
    <xf numFmtId="1" fontId="10" fillId="2" borderId="36" xfId="1" applyNumberFormat="1" applyFont="1" applyFill="1" applyBorder="1" applyAlignment="1">
      <alignment horizontal="center" vertical="center"/>
    </xf>
    <xf numFmtId="1" fontId="10" fillId="0" borderId="25" xfId="1" applyNumberFormat="1" applyFont="1" applyBorder="1" applyAlignment="1">
      <alignment horizontal="center" vertical="center"/>
    </xf>
    <xf numFmtId="1" fontId="10" fillId="0" borderId="4" xfId="1" applyNumberFormat="1" applyFont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2" fontId="14" fillId="2" borderId="10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horizontal="center" vertical="center"/>
    </xf>
    <xf numFmtId="2" fontId="11" fillId="2" borderId="25" xfId="0" applyNumberFormat="1" applyFont="1" applyFill="1" applyBorder="1" applyAlignment="1">
      <alignment horizontal="center" vertical="center"/>
    </xf>
    <xf numFmtId="4" fontId="10" fillId="2" borderId="2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/>
    </xf>
    <xf numFmtId="14" fontId="20" fillId="0" borderId="0" xfId="0" applyNumberFormat="1" applyFont="1" applyFill="1" applyBorder="1" applyAlignment="1">
      <alignment vertical="center"/>
    </xf>
    <xf numFmtId="165" fontId="20" fillId="0" borderId="0" xfId="0" applyNumberFormat="1" applyFont="1" applyFill="1" applyBorder="1" applyAlignment="1">
      <alignment vertical="center"/>
    </xf>
    <xf numFmtId="0" fontId="23" fillId="0" borderId="41" xfId="0" applyFont="1" applyFill="1" applyBorder="1" applyAlignment="1">
      <alignment horizontal="center" vertical="center"/>
    </xf>
    <xf numFmtId="165" fontId="23" fillId="0" borderId="41" xfId="0" applyNumberFormat="1" applyFont="1" applyFill="1" applyBorder="1" applyAlignment="1">
      <alignment horizontal="center" vertical="center"/>
    </xf>
    <xf numFmtId="10" fontId="20" fillId="0" borderId="41" xfId="3" applyNumberFormat="1" applyFont="1" applyFill="1" applyBorder="1" applyAlignment="1">
      <alignment horizontal="center" vertical="center"/>
    </xf>
    <xf numFmtId="10" fontId="20" fillId="0" borderId="0" xfId="3" applyNumberFormat="1" applyFont="1" applyFill="1" applyBorder="1" applyAlignment="1">
      <alignment horizontal="center" vertical="center"/>
    </xf>
    <xf numFmtId="10" fontId="20" fillId="5" borderId="0" xfId="3" applyNumberFormat="1" applyFont="1" applyFill="1" applyBorder="1" applyAlignment="1">
      <alignment horizontal="left" vertical="center"/>
    </xf>
    <xf numFmtId="10" fontId="20" fillId="0" borderId="0" xfId="3" applyNumberFormat="1" applyFont="1" applyFill="1" applyBorder="1" applyAlignment="1">
      <alignment horizontal="left" vertical="center"/>
    </xf>
    <xf numFmtId="4" fontId="20" fillId="0" borderId="0" xfId="0" applyNumberFormat="1" applyFont="1" applyFill="1" applyBorder="1" applyAlignment="1">
      <alignment vertical="center"/>
    </xf>
    <xf numFmtId="39" fontId="24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center" vertical="center"/>
    </xf>
    <xf numFmtId="165" fontId="27" fillId="0" borderId="0" xfId="0" applyNumberFormat="1" applyFont="1" applyBorder="1"/>
    <xf numFmtId="165" fontId="0" fillId="0" borderId="0" xfId="0" applyNumberFormat="1" applyBorder="1" applyAlignment="1"/>
    <xf numFmtId="165" fontId="27" fillId="0" borderId="0" xfId="0" applyNumberFormat="1" applyFont="1"/>
    <xf numFmtId="14" fontId="27" fillId="0" borderId="0" xfId="0" applyNumberFormat="1" applyFont="1"/>
    <xf numFmtId="165" fontId="28" fillId="0" borderId="0" xfId="0" applyNumberFormat="1" applyFont="1" applyAlignment="1">
      <alignment horizontal="right"/>
    </xf>
    <xf numFmtId="165" fontId="29" fillId="0" borderId="0" xfId="0" applyNumberFormat="1" applyFont="1" applyBorder="1" applyAlignment="1">
      <alignment vertical="center" wrapText="1"/>
    </xf>
    <xf numFmtId="165" fontId="30" fillId="0" borderId="0" xfId="0" applyNumberFormat="1" applyFont="1" applyBorder="1" applyAlignment="1">
      <alignment vertical="center" wrapText="1"/>
    </xf>
    <xf numFmtId="165" fontId="18" fillId="0" borderId="0" xfId="0" applyNumberFormat="1" applyFont="1" applyBorder="1" applyAlignment="1">
      <alignment vertical="center" wrapText="1"/>
    </xf>
    <xf numFmtId="165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center" wrapText="1"/>
    </xf>
    <xf numFmtId="165" fontId="27" fillId="0" borderId="0" xfId="0" applyNumberFormat="1" applyFont="1" applyAlignment="1">
      <alignment horizontal="right" wrapText="1"/>
    </xf>
    <xf numFmtId="165" fontId="28" fillId="0" borderId="0" xfId="0" applyNumberFormat="1" applyFont="1" applyFill="1" applyAlignment="1">
      <alignment horizontal="center" vertical="center" wrapText="1"/>
    </xf>
    <xf numFmtId="165" fontId="28" fillId="0" borderId="0" xfId="0" applyNumberFormat="1" applyFont="1" applyFill="1" applyAlignment="1">
      <alignment vertical="center" wrapText="1"/>
    </xf>
    <xf numFmtId="165" fontId="27" fillId="0" borderId="0" xfId="0" applyNumberFormat="1" applyFont="1" applyFill="1"/>
    <xf numFmtId="165" fontId="28" fillId="0" borderId="0" xfId="0" applyNumberFormat="1" applyFont="1" applyFill="1" applyAlignment="1">
      <alignment horizontal="right" wrapText="1"/>
    </xf>
    <xf numFmtId="165" fontId="28" fillId="0" borderId="0" xfId="0" applyNumberFormat="1" applyFont="1" applyFill="1" applyAlignment="1">
      <alignment horizontal="left" wrapText="1"/>
    </xf>
    <xf numFmtId="165" fontId="28" fillId="0" borderId="0" xfId="0" applyNumberFormat="1" applyFont="1" applyFill="1" applyBorder="1" applyAlignment="1">
      <alignment wrapText="1"/>
    </xf>
    <xf numFmtId="167" fontId="27" fillId="0" borderId="0" xfId="0" applyNumberFormat="1" applyFont="1"/>
    <xf numFmtId="165" fontId="27" fillId="0" borderId="45" xfId="0" applyNumberFormat="1" applyFont="1" applyBorder="1" applyAlignment="1">
      <alignment horizontal="center" vertical="center"/>
    </xf>
    <xf numFmtId="165" fontId="27" fillId="0" borderId="46" xfId="0" applyNumberFormat="1" applyFont="1" applyBorder="1" applyAlignment="1">
      <alignment horizontal="center" vertical="center"/>
    </xf>
    <xf numFmtId="165" fontId="28" fillId="4" borderId="50" xfId="0" applyNumberFormat="1" applyFont="1" applyFill="1" applyBorder="1" applyAlignment="1">
      <alignment horizontal="right" vertical="top"/>
    </xf>
    <xf numFmtId="165" fontId="27" fillId="4" borderId="50" xfId="0" applyNumberFormat="1" applyFont="1" applyFill="1" applyBorder="1"/>
    <xf numFmtId="165" fontId="27" fillId="4" borderId="0" xfId="0" applyNumberFormat="1" applyFont="1" applyFill="1"/>
    <xf numFmtId="10" fontId="28" fillId="0" borderId="50" xfId="3" applyNumberFormat="1" applyFont="1" applyBorder="1"/>
    <xf numFmtId="10" fontId="27" fillId="0" borderId="50" xfId="3" applyNumberFormat="1" applyFont="1" applyBorder="1"/>
    <xf numFmtId="165" fontId="27" fillId="0" borderId="50" xfId="0" applyNumberFormat="1" applyFont="1" applyBorder="1"/>
    <xf numFmtId="0" fontId="31" fillId="0" borderId="0" xfId="0" applyFont="1"/>
    <xf numFmtId="0" fontId="32" fillId="0" borderId="0" xfId="0" applyFont="1" applyAlignment="1">
      <alignment horizontal="center" vertical="center"/>
    </xf>
    <xf numFmtId="165" fontId="33" fillId="0" borderId="0" xfId="0" applyNumberFormat="1" applyFont="1"/>
    <xf numFmtId="0" fontId="5" fillId="3" borderId="0" xfId="0" applyFont="1" applyFill="1" applyBorder="1" applyAlignment="1">
      <alignment horizontal="left"/>
    </xf>
    <xf numFmtId="49" fontId="3" fillId="3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/>
    </xf>
    <xf numFmtId="0" fontId="3" fillId="0" borderId="24" xfId="1" applyFont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165" fontId="27" fillId="0" borderId="0" xfId="0" applyNumberFormat="1" applyFont="1" applyBorder="1" applyAlignment="1">
      <alignment wrapText="1"/>
    </xf>
    <xf numFmtId="165" fontId="28" fillId="6" borderId="56" xfId="0" applyNumberFormat="1" applyFont="1" applyFill="1" applyBorder="1" applyAlignment="1">
      <alignment horizontal="center" vertical="center" wrapText="1"/>
    </xf>
    <xf numFmtId="165" fontId="28" fillId="6" borderId="57" xfId="0" applyNumberFormat="1" applyFont="1" applyFill="1" applyBorder="1" applyAlignment="1">
      <alignment horizontal="center" vertical="center" wrapText="1"/>
    </xf>
    <xf numFmtId="165" fontId="28" fillId="6" borderId="58" xfId="0" applyNumberFormat="1" applyFont="1" applyFill="1" applyBorder="1" applyAlignment="1">
      <alignment horizontal="center" vertical="center" wrapText="1"/>
    </xf>
    <xf numFmtId="165" fontId="28" fillId="6" borderId="59" xfId="0" applyNumberFormat="1" applyFont="1" applyFill="1" applyBorder="1" applyAlignment="1">
      <alignment horizontal="center" vertical="center" wrapText="1"/>
    </xf>
    <xf numFmtId="165" fontId="28" fillId="0" borderId="60" xfId="0" applyNumberFormat="1" applyFont="1" applyBorder="1" applyAlignment="1">
      <alignment horizontal="center"/>
    </xf>
    <xf numFmtId="165" fontId="28" fillId="0" borderId="61" xfId="0" applyNumberFormat="1" applyFont="1" applyBorder="1" applyAlignment="1">
      <alignment horizontal="center"/>
    </xf>
    <xf numFmtId="165" fontId="28" fillId="0" borderId="62" xfId="0" applyNumberFormat="1" applyFont="1" applyBorder="1" applyAlignment="1">
      <alignment horizontal="center"/>
    </xf>
    <xf numFmtId="165" fontId="27" fillId="0" borderId="63" xfId="0" applyNumberFormat="1" applyFont="1" applyBorder="1" applyAlignment="1">
      <alignment horizontal="left" vertical="top" wrapText="1"/>
    </xf>
    <xf numFmtId="165" fontId="27" fillId="0" borderId="64" xfId="0" applyNumberFormat="1" applyFont="1" applyBorder="1" applyAlignment="1">
      <alignment horizontal="left" vertical="top" wrapText="1"/>
    </xf>
    <xf numFmtId="165" fontId="27" fillId="0" borderId="64" xfId="0" applyNumberFormat="1" applyFont="1" applyBorder="1" applyAlignment="1">
      <alignment horizontal="center" vertical="center" wrapText="1"/>
    </xf>
    <xf numFmtId="165" fontId="27" fillId="0" borderId="65" xfId="0" applyNumberFormat="1" applyFont="1" applyBorder="1" applyAlignment="1">
      <alignment horizontal="center" vertical="center" wrapText="1"/>
    </xf>
    <xf numFmtId="166" fontId="28" fillId="0" borderId="66" xfId="4" applyFont="1" applyBorder="1" applyAlignment="1">
      <alignment horizontal="center" vertical="center" wrapText="1"/>
    </xf>
    <xf numFmtId="10" fontId="27" fillId="0" borderId="47" xfId="3" applyNumberFormat="1" applyFont="1" applyBorder="1" applyAlignment="1">
      <alignment horizontal="center" vertical="center"/>
    </xf>
    <xf numFmtId="10" fontId="27" fillId="0" borderId="46" xfId="3" applyNumberFormat="1" applyFont="1" applyBorder="1" applyAlignment="1">
      <alignment horizontal="center" vertical="center"/>
    </xf>
    <xf numFmtId="0" fontId="1" fillId="0" borderId="0" xfId="0" applyFont="1" applyBorder="1"/>
    <xf numFmtId="14" fontId="2" fillId="0" borderId="0" xfId="0" applyNumberFormat="1" applyFont="1" applyBorder="1"/>
    <xf numFmtId="49" fontId="1" fillId="0" borderId="0" xfId="0" applyNumberFormat="1" applyFont="1" applyBorder="1"/>
    <xf numFmtId="0" fontId="2" fillId="7" borderId="37" xfId="0" applyFont="1" applyFill="1" applyBorder="1" applyAlignment="1">
      <alignment horizontal="center"/>
    </xf>
    <xf numFmtId="0" fontId="7" fillId="7" borderId="37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49" fontId="4" fillId="7" borderId="7" xfId="0" applyNumberFormat="1" applyFont="1" applyFill="1" applyBorder="1" applyAlignment="1">
      <alignment horizontal="center"/>
    </xf>
    <xf numFmtId="164" fontId="1" fillId="7" borderId="7" xfId="0" applyNumberFormat="1" applyFont="1" applyFill="1" applyBorder="1" applyAlignment="1">
      <alignment horizontal="center"/>
    </xf>
    <xf numFmtId="4" fontId="4" fillId="7" borderId="7" xfId="0" applyNumberFormat="1" applyFont="1" applyFill="1" applyBorder="1" applyAlignment="1">
      <alignment horizontal="center"/>
    </xf>
    <xf numFmtId="4" fontId="1" fillId="7" borderId="8" xfId="0" applyNumberFormat="1" applyFont="1" applyFill="1" applyBorder="1" applyAlignment="1">
      <alignment horizontal="center"/>
    </xf>
    <xf numFmtId="49" fontId="10" fillId="7" borderId="7" xfId="0" applyNumberFormat="1" applyFont="1" applyFill="1" applyBorder="1" applyAlignment="1">
      <alignment horizontal="center"/>
    </xf>
    <xf numFmtId="164" fontId="11" fillId="7" borderId="7" xfId="0" applyNumberFormat="1" applyFont="1" applyFill="1" applyBorder="1" applyAlignment="1">
      <alignment horizontal="center"/>
    </xf>
    <xf numFmtId="4" fontId="10" fillId="7" borderId="7" xfId="0" applyNumberFormat="1" applyFont="1" applyFill="1" applyBorder="1" applyAlignment="1">
      <alignment horizontal="center"/>
    </xf>
    <xf numFmtId="4" fontId="11" fillId="7" borderId="8" xfId="0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3" fontId="1" fillId="7" borderId="7" xfId="0" applyNumberFormat="1" applyFont="1" applyFill="1" applyBorder="1" applyAlignment="1">
      <alignment horizontal="center"/>
    </xf>
    <xf numFmtId="3" fontId="1" fillId="7" borderId="7" xfId="0" applyNumberFormat="1" applyFont="1" applyFill="1" applyBorder="1" applyAlignment="1">
      <alignment horizontal="center" vertical="center"/>
    </xf>
    <xf numFmtId="4" fontId="4" fillId="7" borderId="7" xfId="0" applyNumberFormat="1" applyFont="1" applyFill="1" applyBorder="1" applyAlignment="1">
      <alignment horizontal="center" vertical="center"/>
    </xf>
    <xf numFmtId="4" fontId="1" fillId="7" borderId="8" xfId="0" applyNumberFormat="1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4" fontId="12" fillId="7" borderId="1" xfId="0" applyNumberFormat="1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65" fontId="28" fillId="0" borderId="51" xfId="0" applyNumberFormat="1" applyFont="1" applyBorder="1" applyAlignment="1">
      <alignment horizontal="right"/>
    </xf>
    <xf numFmtId="165" fontId="28" fillId="0" borderId="49" xfId="0" applyNumberFormat="1" applyFont="1" applyBorder="1" applyAlignment="1">
      <alignment horizontal="right"/>
    </xf>
    <xf numFmtId="165" fontId="28" fillId="0" borderId="52" xfId="0" applyNumberFormat="1" applyFont="1" applyBorder="1" applyAlignment="1">
      <alignment horizontal="right"/>
    </xf>
    <xf numFmtId="165" fontId="29" fillId="0" borderId="0" xfId="0" applyNumberFormat="1" applyFont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center" vertical="center" wrapText="1"/>
    </xf>
    <xf numFmtId="165" fontId="28" fillId="0" borderId="0" xfId="0" applyNumberFormat="1" applyFont="1" applyFill="1" applyAlignment="1">
      <alignment horizontal="left" vertical="center" wrapText="1"/>
    </xf>
    <xf numFmtId="165" fontId="28" fillId="0" borderId="0" xfId="0" applyNumberFormat="1" applyFont="1" applyFill="1" applyAlignment="1">
      <alignment horizontal="left" wrapText="1"/>
    </xf>
    <xf numFmtId="165" fontId="28" fillId="0" borderId="10" xfId="0" applyNumberFormat="1" applyFont="1" applyFill="1" applyBorder="1" applyAlignment="1">
      <alignment horizontal="center" wrapText="1"/>
    </xf>
    <xf numFmtId="165" fontId="28" fillId="0" borderId="42" xfId="0" applyNumberFormat="1" applyFont="1" applyFill="1" applyBorder="1" applyAlignment="1">
      <alignment horizontal="center"/>
    </xf>
    <xf numFmtId="165" fontId="28" fillId="0" borderId="43" xfId="0" applyNumberFormat="1" applyFont="1" applyFill="1" applyBorder="1" applyAlignment="1">
      <alignment horizontal="center"/>
    </xf>
    <xf numFmtId="165" fontId="28" fillId="0" borderId="44" xfId="0" applyNumberFormat="1" applyFont="1" applyFill="1" applyBorder="1" applyAlignment="1">
      <alignment horizontal="center"/>
    </xf>
    <xf numFmtId="165" fontId="28" fillId="0" borderId="53" xfId="0" applyNumberFormat="1" applyFont="1" applyFill="1" applyBorder="1" applyAlignment="1">
      <alignment horizontal="center"/>
    </xf>
    <xf numFmtId="165" fontId="28" fillId="0" borderId="54" xfId="0" applyNumberFormat="1" applyFont="1" applyFill="1" applyBorder="1" applyAlignment="1">
      <alignment horizontal="center"/>
    </xf>
    <xf numFmtId="165" fontId="28" fillId="0" borderId="55" xfId="0" applyNumberFormat="1" applyFont="1" applyFill="1" applyBorder="1" applyAlignment="1">
      <alignment horizontal="center"/>
    </xf>
    <xf numFmtId="165" fontId="28" fillId="4" borderId="48" xfId="0" applyNumberFormat="1" applyFont="1" applyFill="1" applyBorder="1" applyAlignment="1">
      <alignment horizontal="right" vertical="top"/>
    </xf>
    <xf numFmtId="165" fontId="28" fillId="4" borderId="49" xfId="0" applyNumberFormat="1" applyFont="1" applyFill="1" applyBorder="1" applyAlignment="1">
      <alignment horizontal="right" vertical="top"/>
    </xf>
    <xf numFmtId="165" fontId="28" fillId="0" borderId="45" xfId="0" applyNumberFormat="1" applyFont="1" applyFill="1" applyBorder="1" applyAlignment="1">
      <alignment horizontal="center"/>
    </xf>
    <xf numFmtId="165" fontId="28" fillId="0" borderId="46" xfId="0" applyNumberFormat="1" applyFont="1" applyFill="1" applyBorder="1" applyAlignment="1">
      <alignment horizontal="center"/>
    </xf>
    <xf numFmtId="165" fontId="28" fillId="0" borderId="47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left" vertical="center"/>
    </xf>
    <xf numFmtId="0" fontId="20" fillId="0" borderId="4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left"/>
    </xf>
    <xf numFmtId="0" fontId="9" fillId="0" borderId="26" xfId="0" applyFont="1" applyBorder="1"/>
    <xf numFmtId="0" fontId="9" fillId="0" borderId="20" xfId="0" applyFont="1" applyBorder="1" applyAlignment="1">
      <alignment vertical="center" wrapText="1"/>
    </xf>
    <xf numFmtId="0" fontId="9" fillId="0" borderId="20" xfId="0" applyFont="1" applyBorder="1"/>
    <xf numFmtId="0" fontId="10" fillId="0" borderId="20" xfId="0" applyFont="1" applyBorder="1" applyAlignment="1">
      <alignment horizontal="left"/>
    </xf>
    <xf numFmtId="0" fontId="9" fillId="0" borderId="35" xfId="0" applyFont="1" applyBorder="1"/>
    <xf numFmtId="0" fontId="1" fillId="0" borderId="33" xfId="0" applyFont="1" applyBorder="1"/>
    <xf numFmtId="0" fontId="8" fillId="7" borderId="6" xfId="0" applyFont="1" applyFill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1" fillId="0" borderId="28" xfId="0" applyFont="1" applyBorder="1" applyAlignment="1">
      <alignment vertical="center" wrapText="1"/>
    </xf>
    <xf numFmtId="0" fontId="9" fillId="0" borderId="29" xfId="0" applyFont="1" applyBorder="1"/>
    <xf numFmtId="0" fontId="9" fillId="0" borderId="29" xfId="0" applyFont="1" applyBorder="1" applyAlignment="1">
      <alignment wrapText="1"/>
    </xf>
    <xf numFmtId="0" fontId="9" fillId="0" borderId="28" xfId="0" applyFont="1" applyBorder="1"/>
    <xf numFmtId="0" fontId="9" fillId="0" borderId="28" xfId="0" applyFont="1" applyBorder="1" applyAlignment="1">
      <alignment wrapText="1"/>
    </xf>
    <xf numFmtId="0" fontId="9" fillId="0" borderId="28" xfId="0" applyFont="1" applyBorder="1" applyAlignment="1"/>
    <xf numFmtId="0" fontId="1" fillId="0" borderId="9" xfId="0" applyFont="1" applyBorder="1"/>
    <xf numFmtId="0" fontId="3" fillId="0" borderId="29" xfId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9" fillId="0" borderId="28" xfId="0" applyFont="1" applyBorder="1" applyAlignment="1">
      <alignment vertical="center"/>
    </xf>
    <xf numFmtId="4" fontId="11" fillId="2" borderId="38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left"/>
    </xf>
    <xf numFmtId="0" fontId="10" fillId="2" borderId="29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0" fontId="3" fillId="0" borderId="22" xfId="1" applyBorder="1" applyAlignment="1">
      <alignment horizontal="left" vertical="center" wrapText="1"/>
    </xf>
    <xf numFmtId="0" fontId="3" fillId="2" borderId="67" xfId="0" applyFont="1" applyFill="1" applyBorder="1" applyAlignment="1">
      <alignment horizontal="left"/>
    </xf>
    <xf numFmtId="2" fontId="14" fillId="2" borderId="68" xfId="0" applyNumberFormat="1" applyFont="1" applyFill="1" applyBorder="1" applyAlignment="1">
      <alignment horizontal="center"/>
    </xf>
    <xf numFmtId="4" fontId="11" fillId="2" borderId="69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left"/>
    </xf>
    <xf numFmtId="4" fontId="11" fillId="2" borderId="70" xfId="0" applyNumberFormat="1" applyFont="1" applyFill="1" applyBorder="1" applyAlignment="1">
      <alignment horizontal="center"/>
    </xf>
    <xf numFmtId="4" fontId="0" fillId="2" borderId="70" xfId="0" applyNumberFormat="1" applyFill="1" applyBorder="1" applyAlignment="1">
      <alignment horizontal="center"/>
    </xf>
    <xf numFmtId="0" fontId="8" fillId="7" borderId="17" xfId="0" applyFont="1" applyFill="1" applyBorder="1" applyAlignment="1">
      <alignment horizontal="left"/>
    </xf>
    <xf numFmtId="4" fontId="13" fillId="7" borderId="70" xfId="0" applyNumberFormat="1" applyFont="1" applyFill="1" applyBorder="1" applyAlignment="1">
      <alignment horizontal="center"/>
    </xf>
    <xf numFmtId="0" fontId="8" fillId="2" borderId="17" xfId="0" applyFont="1" applyFill="1" applyBorder="1" applyAlignment="1">
      <alignment horizontal="left"/>
    </xf>
    <xf numFmtId="4" fontId="13" fillId="2" borderId="70" xfId="0" applyNumberFormat="1" applyFont="1" applyFill="1" applyBorder="1" applyAlignment="1">
      <alignment horizontal="center"/>
    </xf>
    <xf numFmtId="168" fontId="13" fillId="7" borderId="70" xfId="0" applyNumberFormat="1" applyFont="1" applyFill="1" applyBorder="1" applyAlignment="1">
      <alignment horizontal="center"/>
    </xf>
    <xf numFmtId="0" fontId="10" fillId="2" borderId="17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4" fontId="5" fillId="3" borderId="71" xfId="0" applyNumberFormat="1" applyFont="1" applyFill="1" applyBorder="1" applyAlignment="1">
      <alignment horizontal="center"/>
    </xf>
    <xf numFmtId="4" fontId="0" fillId="2" borderId="72" xfId="0" applyNumberFormat="1" applyFill="1" applyBorder="1" applyAlignment="1">
      <alignment horizontal="center"/>
    </xf>
    <xf numFmtId="0" fontId="1" fillId="0" borderId="12" xfId="0" applyFont="1" applyBorder="1"/>
    <xf numFmtId="0" fontId="7" fillId="0" borderId="15" xfId="0" applyFont="1" applyBorder="1"/>
    <xf numFmtId="14" fontId="2" fillId="0" borderId="9" xfId="0" applyNumberFormat="1" applyFont="1" applyBorder="1"/>
    <xf numFmtId="0" fontId="2" fillId="7" borderId="15" xfId="0" applyFont="1" applyFill="1" applyBorder="1"/>
    <xf numFmtId="0" fontId="2" fillId="7" borderId="0" xfId="0" applyFont="1" applyFill="1" applyBorder="1" applyAlignment="1">
      <alignment horizontal="center"/>
    </xf>
    <xf numFmtId="0" fontId="15" fillId="7" borderId="15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2" fillId="7" borderId="9" xfId="0" applyFont="1" applyFill="1" applyBorder="1"/>
  </cellXfs>
  <cellStyles count="5">
    <cellStyle name="Moeda 2" xfId="4"/>
    <cellStyle name="Normal" xfId="0" builtinId="0"/>
    <cellStyle name="Normal 3" xfId="1"/>
    <cellStyle name="Porcentagem" xfId="3" builtinId="5"/>
    <cellStyle name="Vírgula 2" xfId="2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22</xdr:row>
      <xdr:rowOff>38100</xdr:rowOff>
    </xdr:from>
    <xdr:ext cx="2695574" cy="457200"/>
    <xdr:sp macro="" textlink="">
      <xdr:nvSpPr>
        <xdr:cNvPr id="2" name="CaixaDeTexto 1"/>
        <xdr:cNvSpPr txBox="1"/>
      </xdr:nvSpPr>
      <xdr:spPr>
        <a:xfrm>
          <a:off x="19050" y="4257675"/>
          <a:ext cx="2695574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1100"/>
            <a:t>BDI = </a:t>
          </a:r>
          <a:r>
            <a:rPr lang="pt-BR" sz="1100" baseline="0"/>
            <a:t>    </a:t>
          </a:r>
          <a:r>
            <a:rPr lang="pt-BR" sz="1100" u="sng"/>
            <a:t>(1 + AC</a:t>
          </a:r>
          <a:r>
            <a:rPr lang="pt-BR" sz="1100" u="sng" baseline="0"/>
            <a:t> + S + R) * (1+ DF) * (1+ L)</a:t>
          </a:r>
          <a:r>
            <a:rPr lang="pt-BR" sz="1100" u="none" baseline="0"/>
            <a:t> - 1</a:t>
          </a:r>
          <a:endParaRPr lang="pt-BR" sz="1100" u="sng" baseline="0"/>
        </a:p>
        <a:p>
          <a:r>
            <a:rPr lang="pt-BR" sz="1100" u="none" baseline="0"/>
            <a:t>                                      (1-T)</a:t>
          </a:r>
        </a:p>
        <a:p>
          <a:endParaRPr lang="pt-BR" sz="1100" u="none" baseline="0"/>
        </a:p>
        <a:p>
          <a:endParaRPr lang="pt-BR" sz="1100" u="none" baseline="0"/>
        </a:p>
        <a:p>
          <a:endParaRPr lang="pt-BR" sz="1100" u="none" baseline="0"/>
        </a:p>
        <a:p>
          <a:endParaRPr lang="pt-BR" sz="1100" u="none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95"/>
  <sheetViews>
    <sheetView tabSelected="1" view="pageBreakPreview" zoomScaleNormal="115" zoomScaleSheetLayoutView="100" workbookViewId="0">
      <selection activeCell="M21" sqref="M21"/>
    </sheetView>
  </sheetViews>
  <sheetFormatPr defaultRowHeight="15" x14ac:dyDescent="0.25"/>
  <cols>
    <col min="3" max="3" width="94.28515625" style="1" customWidth="1"/>
    <col min="4" max="4" width="8.85546875" style="1" customWidth="1"/>
    <col min="5" max="5" width="10" style="1" customWidth="1"/>
    <col min="6" max="6" width="11.7109375" style="1" customWidth="1"/>
    <col min="7" max="7" width="17" style="1" customWidth="1"/>
    <col min="8" max="8" width="13.7109375" customWidth="1"/>
  </cols>
  <sheetData>
    <row r="1" spans="3:7" x14ac:dyDescent="0.25">
      <c r="C1" s="281"/>
      <c r="D1" s="19"/>
      <c r="E1" s="19"/>
      <c r="F1" s="19"/>
      <c r="G1" s="20"/>
    </row>
    <row r="2" spans="3:7" x14ac:dyDescent="0.25">
      <c r="C2" s="282" t="s">
        <v>7</v>
      </c>
      <c r="D2" s="182"/>
      <c r="E2" s="182"/>
      <c r="F2" s="183"/>
      <c r="G2" s="21">
        <f ca="1">TODAY()</f>
        <v>44837</v>
      </c>
    </row>
    <row r="3" spans="3:7" x14ac:dyDescent="0.25">
      <c r="C3" s="282"/>
      <c r="D3" s="182"/>
      <c r="E3" s="182"/>
      <c r="F3" s="182"/>
      <c r="G3" s="22"/>
    </row>
    <row r="4" spans="3:7" x14ac:dyDescent="0.25">
      <c r="C4" s="282" t="s">
        <v>19</v>
      </c>
      <c r="D4" s="182"/>
      <c r="E4" s="182"/>
      <c r="F4" s="182"/>
      <c r="G4" s="22"/>
    </row>
    <row r="5" spans="3:7" x14ac:dyDescent="0.25">
      <c r="C5" s="282"/>
      <c r="D5" s="182"/>
      <c r="E5" s="182"/>
      <c r="F5" s="182"/>
      <c r="G5" s="22"/>
    </row>
    <row r="6" spans="3:7" x14ac:dyDescent="0.25">
      <c r="C6" s="282" t="s">
        <v>8</v>
      </c>
      <c r="D6" s="182"/>
      <c r="E6" s="182"/>
      <c r="F6" s="182"/>
      <c r="G6" s="22"/>
    </row>
    <row r="7" spans="3:7" x14ac:dyDescent="0.25">
      <c r="C7" s="282"/>
      <c r="D7" s="182"/>
      <c r="E7" s="182"/>
      <c r="F7" s="182"/>
      <c r="G7" s="22"/>
    </row>
    <row r="8" spans="3:7" x14ac:dyDescent="0.25">
      <c r="C8" s="282" t="s">
        <v>43</v>
      </c>
      <c r="D8" s="182"/>
      <c r="E8" s="182"/>
      <c r="F8" s="182"/>
      <c r="G8" s="22"/>
    </row>
    <row r="9" spans="3:7" x14ac:dyDescent="0.25">
      <c r="C9" s="282"/>
      <c r="D9" s="182"/>
      <c r="E9" s="182"/>
      <c r="F9" s="182"/>
      <c r="G9" s="22"/>
    </row>
    <row r="10" spans="3:7" x14ac:dyDescent="0.25">
      <c r="C10" s="282" t="s">
        <v>124</v>
      </c>
      <c r="D10" s="182"/>
      <c r="E10" s="182"/>
      <c r="F10" s="184"/>
      <c r="G10" s="23"/>
    </row>
    <row r="11" spans="3:7" ht="15.75" thickBot="1" x14ac:dyDescent="0.3">
      <c r="C11" s="283"/>
      <c r="D11" s="24"/>
      <c r="E11" s="24"/>
      <c r="F11" s="24"/>
      <c r="G11" s="25"/>
    </row>
    <row r="12" spans="3:7" x14ac:dyDescent="0.25">
      <c r="C12" s="284"/>
      <c r="D12" s="185"/>
      <c r="E12" s="285"/>
      <c r="F12" s="186" t="s">
        <v>3</v>
      </c>
      <c r="G12" s="186" t="s">
        <v>3</v>
      </c>
    </row>
    <row r="13" spans="3:7" ht="18" x14ac:dyDescent="0.25">
      <c r="C13" s="286" t="s">
        <v>0</v>
      </c>
      <c r="D13" s="187" t="s">
        <v>1</v>
      </c>
      <c r="E13" s="287" t="s">
        <v>2</v>
      </c>
      <c r="F13" s="187" t="s">
        <v>4</v>
      </c>
      <c r="G13" s="187" t="s">
        <v>6</v>
      </c>
    </row>
    <row r="14" spans="3:7" ht="15.75" thickBot="1" x14ac:dyDescent="0.3">
      <c r="C14" s="288"/>
      <c r="D14" s="188"/>
      <c r="E14" s="189"/>
      <c r="F14" s="190" t="s">
        <v>5</v>
      </c>
      <c r="G14" s="190" t="s">
        <v>5</v>
      </c>
    </row>
    <row r="15" spans="3:7" x14ac:dyDescent="0.25">
      <c r="C15" s="208" t="s">
        <v>14</v>
      </c>
      <c r="D15" s="10"/>
      <c r="E15" s="11"/>
      <c r="F15" s="12"/>
      <c r="G15" s="13"/>
    </row>
    <row r="16" spans="3:7" ht="15.75" thickBot="1" x14ac:dyDescent="0.3">
      <c r="C16" s="209"/>
      <c r="D16" s="14"/>
      <c r="E16" s="15"/>
      <c r="F16" s="16"/>
      <c r="G16" s="17"/>
    </row>
    <row r="17" spans="3:8" ht="15.75" thickBot="1" x14ac:dyDescent="0.3">
      <c r="C17" s="238" t="s">
        <v>20</v>
      </c>
      <c r="D17" s="191"/>
      <c r="E17" s="192"/>
      <c r="F17" s="193"/>
      <c r="G17" s="194"/>
    </row>
    <row r="18" spans="3:8" x14ac:dyDescent="0.25">
      <c r="C18" s="239" t="s">
        <v>24</v>
      </c>
      <c r="D18" s="49" t="s">
        <v>10</v>
      </c>
      <c r="E18" s="33">
        <v>7</v>
      </c>
      <c r="F18" s="89"/>
      <c r="G18" s="39"/>
    </row>
    <row r="19" spans="3:8" ht="28.5" x14ac:dyDescent="0.25">
      <c r="C19" s="240" t="s">
        <v>25</v>
      </c>
      <c r="D19" s="50" t="s">
        <v>10</v>
      </c>
      <c r="E19" s="34">
        <v>5</v>
      </c>
      <c r="F19" s="90"/>
      <c r="G19" s="40"/>
    </row>
    <row r="20" spans="3:8" x14ac:dyDescent="0.25">
      <c r="C20" s="241" t="s">
        <v>82</v>
      </c>
      <c r="D20" s="51" t="s">
        <v>11</v>
      </c>
      <c r="E20" s="29">
        <v>140</v>
      </c>
      <c r="F20" s="58"/>
      <c r="G20" s="41"/>
    </row>
    <row r="21" spans="3:8" x14ac:dyDescent="0.25">
      <c r="C21" s="242" t="s">
        <v>51</v>
      </c>
      <c r="D21" s="52" t="s">
        <v>10</v>
      </c>
      <c r="E21" s="35">
        <v>5</v>
      </c>
      <c r="F21" s="91"/>
      <c r="G21" s="37"/>
      <c r="H21" s="6"/>
    </row>
    <row r="22" spans="3:8" x14ac:dyDescent="0.25">
      <c r="C22" s="241" t="s">
        <v>62</v>
      </c>
      <c r="D22" s="52" t="s">
        <v>10</v>
      </c>
      <c r="E22" s="35">
        <v>5</v>
      </c>
      <c r="F22" s="91"/>
      <c r="G22" s="37"/>
      <c r="H22" s="6"/>
    </row>
    <row r="23" spans="3:8" x14ac:dyDescent="0.25">
      <c r="C23" s="241" t="s">
        <v>16</v>
      </c>
      <c r="D23" s="53" t="s">
        <v>10</v>
      </c>
      <c r="E23" s="35">
        <v>5</v>
      </c>
      <c r="F23" s="56"/>
      <c r="G23" s="42"/>
      <c r="H23" s="6"/>
    </row>
    <row r="24" spans="3:8" x14ac:dyDescent="0.25">
      <c r="C24" s="241" t="s">
        <v>68</v>
      </c>
      <c r="D24" s="54" t="s">
        <v>10</v>
      </c>
      <c r="E24" s="47">
        <v>4</v>
      </c>
      <c r="F24" s="92"/>
      <c r="G24" s="42"/>
      <c r="H24" s="6"/>
    </row>
    <row r="25" spans="3:8" x14ac:dyDescent="0.25">
      <c r="C25" s="241" t="s">
        <v>63</v>
      </c>
      <c r="D25" s="54" t="s">
        <v>10</v>
      </c>
      <c r="E25" s="47">
        <v>2</v>
      </c>
      <c r="F25" s="92"/>
      <c r="G25" s="48"/>
      <c r="H25" s="6"/>
    </row>
    <row r="26" spans="3:8" x14ac:dyDescent="0.25">
      <c r="C26" s="243" t="s">
        <v>66</v>
      </c>
      <c r="D26" s="54" t="s">
        <v>35</v>
      </c>
      <c r="E26" s="47">
        <v>12</v>
      </c>
      <c r="F26" s="92"/>
      <c r="G26" s="48"/>
      <c r="H26" s="6"/>
    </row>
    <row r="27" spans="3:8" ht="15.75" thickBot="1" x14ac:dyDescent="0.3">
      <c r="C27" s="244" t="s">
        <v>9</v>
      </c>
      <c r="D27" s="32"/>
      <c r="E27" s="31"/>
      <c r="F27" s="31"/>
      <c r="G27" s="43"/>
    </row>
    <row r="28" spans="3:8" ht="15.75" thickBot="1" x14ac:dyDescent="0.3">
      <c r="C28" s="245" t="s">
        <v>21</v>
      </c>
      <c r="D28" s="195"/>
      <c r="E28" s="196"/>
      <c r="F28" s="197"/>
      <c r="G28" s="198"/>
    </row>
    <row r="29" spans="3:8" x14ac:dyDescent="0.25">
      <c r="C29" s="246" t="s">
        <v>28</v>
      </c>
      <c r="D29" s="156" t="s">
        <v>35</v>
      </c>
      <c r="E29" s="74">
        <v>50</v>
      </c>
      <c r="F29" s="86"/>
      <c r="G29" s="81"/>
    </row>
    <row r="30" spans="3:8" x14ac:dyDescent="0.25">
      <c r="C30" s="246" t="s">
        <v>54</v>
      </c>
      <c r="D30" s="157" t="s">
        <v>15</v>
      </c>
      <c r="E30" s="75">
        <v>12</v>
      </c>
      <c r="F30" s="85"/>
      <c r="G30" s="82"/>
    </row>
    <row r="31" spans="3:8" x14ac:dyDescent="0.25">
      <c r="C31" s="246" t="s">
        <v>53</v>
      </c>
      <c r="D31" s="157" t="s">
        <v>15</v>
      </c>
      <c r="E31" s="75">
        <v>141</v>
      </c>
      <c r="F31" s="85"/>
      <c r="G31" s="82"/>
    </row>
    <row r="32" spans="3:8" x14ac:dyDescent="0.25">
      <c r="C32" s="247" t="s">
        <v>29</v>
      </c>
      <c r="D32" s="158" t="s">
        <v>31</v>
      </c>
      <c r="E32" s="75">
        <v>60</v>
      </c>
      <c r="F32" s="85"/>
      <c r="G32" s="82"/>
    </row>
    <row r="33" spans="3:7" x14ac:dyDescent="0.25">
      <c r="C33" s="246" t="s">
        <v>30</v>
      </c>
      <c r="D33" s="157" t="s">
        <v>15</v>
      </c>
      <c r="E33" s="75">
        <v>4</v>
      </c>
      <c r="F33" s="85"/>
      <c r="G33" s="82"/>
    </row>
    <row r="34" spans="3:7" x14ac:dyDescent="0.25">
      <c r="C34" s="248" t="s">
        <v>55</v>
      </c>
      <c r="D34" s="159" t="s">
        <v>15</v>
      </c>
      <c r="E34" s="75">
        <v>56</v>
      </c>
      <c r="F34" s="85"/>
      <c r="G34" s="82"/>
    </row>
    <row r="35" spans="3:7" ht="29.25" x14ac:dyDescent="0.25">
      <c r="C35" s="249" t="s">
        <v>56</v>
      </c>
      <c r="D35" s="160" t="s">
        <v>26</v>
      </c>
      <c r="E35" s="76">
        <v>562.5</v>
      </c>
      <c r="F35" s="87"/>
      <c r="G35" s="83"/>
    </row>
    <row r="36" spans="3:7" x14ac:dyDescent="0.25">
      <c r="C36" s="250" t="s">
        <v>57</v>
      </c>
      <c r="D36" s="159" t="s">
        <v>15</v>
      </c>
      <c r="E36" s="75">
        <v>337.25</v>
      </c>
      <c r="F36" s="85"/>
      <c r="G36" s="82"/>
    </row>
    <row r="37" spans="3:7" ht="29.25" x14ac:dyDescent="0.25">
      <c r="C37" s="251" t="s">
        <v>58</v>
      </c>
      <c r="D37" s="160" t="s">
        <v>27</v>
      </c>
      <c r="E37" s="76">
        <v>50</v>
      </c>
      <c r="F37" s="87"/>
      <c r="G37" s="83"/>
    </row>
    <row r="38" spans="3:7" x14ac:dyDescent="0.25">
      <c r="C38" s="251" t="s">
        <v>59</v>
      </c>
      <c r="D38" s="159" t="s">
        <v>34</v>
      </c>
      <c r="E38" s="75">
        <v>40</v>
      </c>
      <c r="F38" s="85"/>
      <c r="G38" s="82"/>
    </row>
    <row r="39" spans="3:7" x14ac:dyDescent="0.25">
      <c r="C39" s="251" t="s">
        <v>65</v>
      </c>
      <c r="D39" s="159" t="s">
        <v>27</v>
      </c>
      <c r="E39" s="75">
        <v>47.5</v>
      </c>
      <c r="F39" s="85"/>
      <c r="G39" s="82"/>
    </row>
    <row r="40" spans="3:7" x14ac:dyDescent="0.25">
      <c r="C40" s="251" t="s">
        <v>60</v>
      </c>
      <c r="D40" s="159" t="s">
        <v>27</v>
      </c>
      <c r="E40" s="75">
        <v>47.5</v>
      </c>
      <c r="F40" s="85"/>
      <c r="G40" s="82"/>
    </row>
    <row r="41" spans="3:7" x14ac:dyDescent="0.25">
      <c r="C41" s="250" t="s">
        <v>23</v>
      </c>
      <c r="D41" s="159" t="s">
        <v>35</v>
      </c>
      <c r="E41" s="77">
        <v>3750</v>
      </c>
      <c r="F41" s="85"/>
      <c r="G41" s="82"/>
    </row>
    <row r="42" spans="3:7" x14ac:dyDescent="0.25">
      <c r="C42" s="250" t="s">
        <v>36</v>
      </c>
      <c r="D42" s="79" t="s">
        <v>10</v>
      </c>
      <c r="E42" s="77">
        <v>2</v>
      </c>
      <c r="F42" s="85"/>
      <c r="G42" s="82"/>
    </row>
    <row r="43" spans="3:7" x14ac:dyDescent="0.25">
      <c r="C43" s="250" t="s">
        <v>12</v>
      </c>
      <c r="D43" s="80" t="s">
        <v>10</v>
      </c>
      <c r="E43" s="75">
        <v>105</v>
      </c>
      <c r="F43" s="85"/>
      <c r="G43" s="82"/>
    </row>
    <row r="44" spans="3:7" x14ac:dyDescent="0.25">
      <c r="C44" s="250" t="s">
        <v>61</v>
      </c>
      <c r="D44" s="80" t="s">
        <v>35</v>
      </c>
      <c r="E44" s="75">
        <v>470</v>
      </c>
      <c r="F44" s="85"/>
      <c r="G44" s="82"/>
    </row>
    <row r="45" spans="3:7" x14ac:dyDescent="0.25">
      <c r="C45" s="252" t="s">
        <v>67</v>
      </c>
      <c r="D45" s="80" t="s">
        <v>10</v>
      </c>
      <c r="E45" s="75">
        <v>2</v>
      </c>
      <c r="F45" s="85"/>
      <c r="G45" s="82"/>
    </row>
    <row r="46" spans="3:7" x14ac:dyDescent="0.25">
      <c r="C46" s="250" t="s">
        <v>13</v>
      </c>
      <c r="D46" s="55" t="s">
        <v>10</v>
      </c>
      <c r="E46" s="78">
        <v>105</v>
      </c>
      <c r="F46" s="57"/>
      <c r="G46" s="84"/>
    </row>
    <row r="47" spans="3:7" x14ac:dyDescent="0.25">
      <c r="C47" s="250" t="s">
        <v>45</v>
      </c>
      <c r="D47" s="55" t="s">
        <v>35</v>
      </c>
      <c r="E47" s="78">
        <v>600</v>
      </c>
      <c r="F47" s="57"/>
      <c r="G47" s="84"/>
    </row>
    <row r="48" spans="3:7" x14ac:dyDescent="0.25">
      <c r="C48" s="250" t="s">
        <v>70</v>
      </c>
      <c r="D48" s="161" t="s">
        <v>69</v>
      </c>
      <c r="E48" s="78">
        <v>90</v>
      </c>
      <c r="F48" s="57"/>
      <c r="G48" s="84"/>
    </row>
    <row r="49" spans="3:7" x14ac:dyDescent="0.25">
      <c r="C49" s="250" t="s">
        <v>71</v>
      </c>
      <c r="D49" s="161" t="s">
        <v>69</v>
      </c>
      <c r="E49" s="78">
        <v>90</v>
      </c>
      <c r="F49" s="57"/>
      <c r="G49" s="84"/>
    </row>
    <row r="50" spans="3:7" ht="13.9" customHeight="1" x14ac:dyDescent="0.25">
      <c r="C50" s="250" t="s">
        <v>46</v>
      </c>
      <c r="D50" s="55" t="s">
        <v>35</v>
      </c>
      <c r="E50" s="78">
        <v>3000</v>
      </c>
      <c r="F50" s="57"/>
      <c r="G50" s="84"/>
    </row>
    <row r="51" spans="3:7" ht="13.9" customHeight="1" x14ac:dyDescent="0.25">
      <c r="C51" s="250" t="s">
        <v>72</v>
      </c>
      <c r="D51" s="161" t="s">
        <v>69</v>
      </c>
      <c r="E51" s="78">
        <v>300</v>
      </c>
      <c r="F51" s="57"/>
      <c r="G51" s="84"/>
    </row>
    <row r="52" spans="3:7" ht="13.9" customHeight="1" x14ac:dyDescent="0.25">
      <c r="C52" s="250" t="s">
        <v>73</v>
      </c>
      <c r="D52" s="161" t="s">
        <v>69</v>
      </c>
      <c r="E52" s="78">
        <v>300</v>
      </c>
      <c r="F52" s="57"/>
      <c r="G52" s="84"/>
    </row>
    <row r="53" spans="3:7" ht="13.9" customHeight="1" x14ac:dyDescent="0.25">
      <c r="C53" s="250" t="s">
        <v>49</v>
      </c>
      <c r="D53" s="55" t="s">
        <v>10</v>
      </c>
      <c r="E53" s="78">
        <v>345</v>
      </c>
      <c r="F53" s="57"/>
      <c r="G53" s="84"/>
    </row>
    <row r="54" spans="3:7" ht="13.9" customHeight="1" x14ac:dyDescent="0.25">
      <c r="C54" s="250" t="s">
        <v>78</v>
      </c>
      <c r="D54" s="161" t="s">
        <v>69</v>
      </c>
      <c r="E54" s="78">
        <v>52</v>
      </c>
      <c r="F54" s="57"/>
      <c r="G54" s="84"/>
    </row>
    <row r="55" spans="3:7" ht="13.9" customHeight="1" x14ac:dyDescent="0.25">
      <c r="C55" s="250" t="s">
        <v>79</v>
      </c>
      <c r="D55" s="161" t="s">
        <v>69</v>
      </c>
      <c r="E55" s="78">
        <v>52</v>
      </c>
      <c r="F55" s="57"/>
      <c r="G55" s="84"/>
    </row>
    <row r="56" spans="3:7" ht="15.75" thickBot="1" x14ac:dyDescent="0.3">
      <c r="C56" s="253"/>
      <c r="D56" s="38"/>
      <c r="E56" s="24"/>
      <c r="F56" s="88"/>
      <c r="G56" s="25"/>
    </row>
    <row r="57" spans="3:7" ht="15.75" thickBot="1" x14ac:dyDescent="0.3">
      <c r="C57" s="245" t="s">
        <v>22</v>
      </c>
      <c r="D57" s="191"/>
      <c r="E57" s="192"/>
      <c r="F57" s="193"/>
      <c r="G57" s="194"/>
    </row>
    <row r="58" spans="3:7" ht="43.9" customHeight="1" x14ac:dyDescent="0.25">
      <c r="C58" s="254" t="s">
        <v>52</v>
      </c>
      <c r="D58" s="166" t="s">
        <v>40</v>
      </c>
      <c r="E58" s="93">
        <v>210</v>
      </c>
      <c r="F58" s="73"/>
      <c r="G58" s="27"/>
    </row>
    <row r="59" spans="3:7" x14ac:dyDescent="0.25">
      <c r="C59" s="255" t="s">
        <v>48</v>
      </c>
      <c r="D59" s="165" t="s">
        <v>40</v>
      </c>
      <c r="E59" s="94">
        <v>105</v>
      </c>
      <c r="F59" s="26"/>
      <c r="G59" s="66"/>
    </row>
    <row r="60" spans="3:7" x14ac:dyDescent="0.25">
      <c r="C60" s="255" t="s">
        <v>74</v>
      </c>
      <c r="D60" s="162" t="s">
        <v>69</v>
      </c>
      <c r="E60" s="95">
        <v>52.5</v>
      </c>
      <c r="F60" s="68"/>
      <c r="G60" s="66"/>
    </row>
    <row r="61" spans="3:7" x14ac:dyDescent="0.25">
      <c r="C61" s="255" t="s">
        <v>75</v>
      </c>
      <c r="D61" s="162" t="s">
        <v>69</v>
      </c>
      <c r="E61" s="95">
        <v>105</v>
      </c>
      <c r="F61" s="68"/>
      <c r="G61" s="66"/>
    </row>
    <row r="62" spans="3:7" x14ac:dyDescent="0.25">
      <c r="C62" s="256" t="s">
        <v>41</v>
      </c>
      <c r="D62" s="98" t="s">
        <v>10</v>
      </c>
      <c r="E62" s="96">
        <v>90</v>
      </c>
      <c r="F62" s="67"/>
      <c r="G62" s="66"/>
    </row>
    <row r="63" spans="3:7" x14ac:dyDescent="0.25">
      <c r="C63" s="255" t="s">
        <v>74</v>
      </c>
      <c r="D63" s="163" t="s">
        <v>69</v>
      </c>
      <c r="E63" s="96">
        <v>45</v>
      </c>
      <c r="F63" s="67"/>
      <c r="G63" s="66"/>
    </row>
    <row r="64" spans="3:7" x14ac:dyDescent="0.25">
      <c r="C64" s="255" t="s">
        <v>75</v>
      </c>
      <c r="D64" s="163" t="s">
        <v>69</v>
      </c>
      <c r="E64" s="96">
        <v>90</v>
      </c>
      <c r="F64" s="67"/>
      <c r="G64" s="66"/>
    </row>
    <row r="65" spans="3:7" x14ac:dyDescent="0.25">
      <c r="C65" s="256" t="s">
        <v>42</v>
      </c>
      <c r="D65" s="98" t="s">
        <v>10</v>
      </c>
      <c r="E65" s="96">
        <v>15</v>
      </c>
      <c r="F65" s="67"/>
      <c r="G65" s="66"/>
    </row>
    <row r="66" spans="3:7" x14ac:dyDescent="0.25">
      <c r="C66" s="255" t="s">
        <v>76</v>
      </c>
      <c r="D66" s="163" t="s">
        <v>69</v>
      </c>
      <c r="E66" s="96">
        <v>15</v>
      </c>
      <c r="F66" s="67"/>
      <c r="G66" s="66"/>
    </row>
    <row r="67" spans="3:7" x14ac:dyDescent="0.25">
      <c r="C67" s="255" t="s">
        <v>77</v>
      </c>
      <c r="D67" s="163" t="s">
        <v>69</v>
      </c>
      <c r="E67" s="96">
        <v>22.5</v>
      </c>
      <c r="F67" s="67"/>
      <c r="G67" s="66"/>
    </row>
    <row r="68" spans="3:7" x14ac:dyDescent="0.25">
      <c r="C68" s="256" t="s">
        <v>44</v>
      </c>
      <c r="D68" s="98" t="s">
        <v>11</v>
      </c>
      <c r="E68" s="96">
        <v>1300</v>
      </c>
      <c r="F68" s="67"/>
      <c r="G68" s="66"/>
    </row>
    <row r="69" spans="3:7" x14ac:dyDescent="0.25">
      <c r="C69" s="255" t="s">
        <v>80</v>
      </c>
      <c r="D69" s="164" t="s">
        <v>69</v>
      </c>
      <c r="E69" s="99">
        <v>273</v>
      </c>
      <c r="F69" s="100"/>
      <c r="G69" s="257"/>
    </row>
    <row r="70" spans="3:7" x14ac:dyDescent="0.25">
      <c r="C70" s="255" t="s">
        <v>81</v>
      </c>
      <c r="D70" s="164" t="s">
        <v>69</v>
      </c>
      <c r="E70" s="99">
        <v>273</v>
      </c>
      <c r="F70" s="100"/>
      <c r="G70" s="257"/>
    </row>
    <row r="71" spans="3:7" ht="15.75" thickBot="1" x14ac:dyDescent="0.3">
      <c r="C71" s="258"/>
      <c r="D71" s="30"/>
      <c r="E71" s="97"/>
      <c r="F71" s="30"/>
      <c r="G71" s="28"/>
    </row>
    <row r="72" spans="3:7" ht="15.75" thickBot="1" x14ac:dyDescent="0.3">
      <c r="C72" s="245" t="s">
        <v>32</v>
      </c>
      <c r="D72" s="200"/>
      <c r="E72" s="201"/>
      <c r="F72" s="193"/>
      <c r="G72" s="194"/>
    </row>
    <row r="73" spans="3:7" ht="28.5" x14ac:dyDescent="0.25">
      <c r="C73" s="259" t="s">
        <v>64</v>
      </c>
      <c r="D73" s="59" t="s">
        <v>31</v>
      </c>
      <c r="E73" s="60">
        <v>14</v>
      </c>
      <c r="F73" s="69"/>
      <c r="G73" s="61"/>
    </row>
    <row r="74" spans="3:7" x14ac:dyDescent="0.25">
      <c r="C74" s="260" t="s">
        <v>33</v>
      </c>
      <c r="D74" s="36" t="s">
        <v>31</v>
      </c>
      <c r="E74" s="62">
        <v>14</v>
      </c>
      <c r="F74" s="70"/>
      <c r="G74" s="63"/>
    </row>
    <row r="75" spans="3:7" ht="15.75" thickBot="1" x14ac:dyDescent="0.3">
      <c r="C75" s="261"/>
      <c r="D75" s="64"/>
      <c r="E75" s="64"/>
      <c r="F75" s="71"/>
      <c r="G75" s="65"/>
    </row>
    <row r="76" spans="3:7" ht="15.75" thickBot="1" x14ac:dyDescent="0.3">
      <c r="C76" s="262" t="s">
        <v>37</v>
      </c>
      <c r="D76" s="199"/>
      <c r="E76" s="202"/>
      <c r="F76" s="203"/>
      <c r="G76" s="204"/>
    </row>
    <row r="77" spans="3:7" ht="45.6" customHeight="1" thickBot="1" x14ac:dyDescent="0.3">
      <c r="C77" s="263" t="s">
        <v>38</v>
      </c>
      <c r="D77" s="44" t="s">
        <v>39</v>
      </c>
      <c r="E77" s="45">
        <v>210</v>
      </c>
      <c r="F77" s="72"/>
      <c r="G77" s="46"/>
    </row>
    <row r="78" spans="3:7" x14ac:dyDescent="0.25">
      <c r="C78" s="264"/>
      <c r="D78" s="265"/>
      <c r="E78" s="265"/>
      <c r="F78" s="265"/>
      <c r="G78" s="266"/>
    </row>
    <row r="79" spans="3:7" x14ac:dyDescent="0.25">
      <c r="C79" s="267"/>
      <c r="D79" s="18"/>
      <c r="E79" s="18"/>
      <c r="F79" s="18"/>
      <c r="G79" s="268"/>
    </row>
    <row r="80" spans="3:7" x14ac:dyDescent="0.25">
      <c r="C80" s="267"/>
      <c r="D80" s="18"/>
      <c r="E80" s="18"/>
      <c r="F80" s="18"/>
      <c r="G80" s="268"/>
    </row>
    <row r="81" spans="3:7" x14ac:dyDescent="0.25">
      <c r="C81" s="267"/>
      <c r="D81" s="18"/>
      <c r="E81" s="18"/>
      <c r="F81" s="18"/>
      <c r="G81" s="268"/>
    </row>
    <row r="82" spans="3:7" x14ac:dyDescent="0.25">
      <c r="C82" s="267"/>
      <c r="D82" s="18"/>
      <c r="E82" s="18"/>
      <c r="F82" s="18"/>
      <c r="G82" s="268"/>
    </row>
    <row r="83" spans="3:7" x14ac:dyDescent="0.25">
      <c r="C83" s="267"/>
      <c r="D83" s="2"/>
      <c r="E83" s="3"/>
      <c r="F83" s="4"/>
      <c r="G83" s="269"/>
    </row>
    <row r="84" spans="3:7" x14ac:dyDescent="0.25">
      <c r="C84" s="270" t="s">
        <v>47</v>
      </c>
      <c r="D84" s="205"/>
      <c r="E84" s="206"/>
      <c r="F84" s="207"/>
      <c r="G84" s="271">
        <f>SUM(G18:G77)</f>
        <v>0</v>
      </c>
    </row>
    <row r="85" spans="3:7" x14ac:dyDescent="0.25">
      <c r="C85" s="272"/>
      <c r="D85" s="7"/>
      <c r="E85" s="8"/>
      <c r="F85" s="9"/>
      <c r="G85" s="273"/>
    </row>
    <row r="86" spans="3:7" x14ac:dyDescent="0.25">
      <c r="C86" s="270" t="s">
        <v>17</v>
      </c>
      <c r="D86" s="205" t="s">
        <v>50</v>
      </c>
      <c r="E86" s="206"/>
      <c r="F86" s="207"/>
      <c r="G86" s="274">
        <f>G84*0.2723</f>
        <v>0</v>
      </c>
    </row>
    <row r="87" spans="3:7" x14ac:dyDescent="0.25">
      <c r="C87" s="272"/>
      <c r="D87" s="7"/>
      <c r="E87" s="8"/>
      <c r="F87" s="9"/>
      <c r="G87" s="273"/>
    </row>
    <row r="88" spans="3:7" x14ac:dyDescent="0.25">
      <c r="C88" s="270" t="s">
        <v>18</v>
      </c>
      <c r="D88" s="205"/>
      <c r="E88" s="206"/>
      <c r="F88" s="207"/>
      <c r="G88" s="271">
        <f>G84+G86</f>
        <v>0</v>
      </c>
    </row>
    <row r="89" spans="3:7" x14ac:dyDescent="0.25">
      <c r="C89" s="267"/>
      <c r="D89" s="2"/>
      <c r="E89" s="3"/>
      <c r="F89" s="4"/>
      <c r="G89" s="269"/>
    </row>
    <row r="90" spans="3:7" x14ac:dyDescent="0.25">
      <c r="C90" s="275"/>
      <c r="D90" s="2"/>
      <c r="E90" s="3"/>
      <c r="F90" s="5"/>
      <c r="G90" s="269"/>
    </row>
    <row r="91" spans="3:7" x14ac:dyDescent="0.25">
      <c r="C91" s="267"/>
      <c r="D91" s="2"/>
      <c r="E91" s="3"/>
      <c r="F91" s="5"/>
      <c r="G91" s="269"/>
    </row>
    <row r="92" spans="3:7" ht="15.75" thickBot="1" x14ac:dyDescent="0.3">
      <c r="C92" s="276"/>
      <c r="D92" s="277"/>
      <c r="E92" s="278"/>
      <c r="F92" s="279"/>
      <c r="G92" s="280"/>
    </row>
    <row r="93" spans="3:7" x14ac:dyDescent="0.25">
      <c r="C93" s="151"/>
      <c r="D93" s="152"/>
      <c r="E93" s="153"/>
      <c r="F93" s="154"/>
      <c r="G93" s="155"/>
    </row>
    <row r="94" spans="3:7" x14ac:dyDescent="0.25">
      <c r="C94" s="151"/>
      <c r="D94" s="152"/>
      <c r="E94" s="153"/>
      <c r="F94" s="154"/>
      <c r="G94" s="155"/>
    </row>
    <row r="95" spans="3:7" x14ac:dyDescent="0.25">
      <c r="C95" s="151"/>
      <c r="D95" s="152"/>
      <c r="E95" s="153"/>
      <c r="F95" s="154"/>
      <c r="G95" s="155"/>
    </row>
  </sheetData>
  <dataConsolidate/>
  <mergeCells count="1">
    <mergeCell ref="C15:C16"/>
  </mergeCells>
  <conditionalFormatting sqref="F78:F82 F71:F75">
    <cfRule type="cellIs" dxfId="1" priority="2" stopIfTrue="1" operator="equal">
      <formula>0</formula>
    </cfRule>
  </conditionalFormatting>
  <conditionalFormatting sqref="F76:F77">
    <cfRule type="cellIs" dxfId="0" priority="1" stopIfTrue="1" operator="equal">
      <formula>0</formula>
    </cfRule>
  </conditionalFormatting>
  <pageMargins left="0.51181102362204722" right="0.51181102362204722" top="0.74803149606299213" bottom="0.78740157480314965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2"/>
  <sheetViews>
    <sheetView showZeros="0" view="pageBreakPreview" zoomScaleNormal="100" zoomScaleSheetLayoutView="100" workbookViewId="0">
      <selection activeCell="O35" sqref="O35"/>
    </sheetView>
  </sheetViews>
  <sheetFormatPr defaultRowHeight="12.75" x14ac:dyDescent="0.2"/>
  <cols>
    <col min="1" max="1" width="9.85546875" style="124" customWidth="1"/>
    <col min="2" max="2" width="37.5703125" style="124" customWidth="1"/>
    <col min="3" max="3" width="8" style="124" customWidth="1"/>
    <col min="4" max="4" width="11.140625" style="124" bestFit="1" customWidth="1"/>
    <col min="5" max="5" width="20.85546875" style="124" customWidth="1"/>
    <col min="6" max="6" width="13.7109375" style="124" bestFit="1" customWidth="1"/>
    <col min="7" max="7" width="9.28515625" style="124" bestFit="1" customWidth="1"/>
    <col min="8" max="8" width="13.7109375" style="124" bestFit="1" customWidth="1"/>
    <col min="9" max="9" width="9.140625" style="124"/>
    <col min="10" max="10" width="14.28515625" style="124" customWidth="1"/>
    <col min="11" max="11" width="9.140625" style="124"/>
    <col min="12" max="12" width="15.42578125" style="124" customWidth="1"/>
    <col min="13" max="13" width="9.140625" style="124"/>
    <col min="14" max="14" width="13.7109375" style="124" bestFit="1" customWidth="1"/>
    <col min="15" max="15" width="9.140625" style="124"/>
    <col min="16" max="16" width="12.28515625" style="124" bestFit="1" customWidth="1"/>
    <col min="17" max="17" width="6.7109375" style="124" customWidth="1"/>
    <col min="18" max="18" width="12.28515625" style="124" bestFit="1" customWidth="1"/>
    <col min="19" max="16384" width="9.140625" style="124"/>
  </cols>
  <sheetData>
    <row r="1" spans="1:19" ht="12.75" customHeight="1" x14ac:dyDescent="0.25">
      <c r="A1" s="122"/>
      <c r="B1" s="123"/>
      <c r="C1" s="123"/>
      <c r="D1" s="123"/>
      <c r="E1" s="123"/>
      <c r="O1" s="124" t="s">
        <v>102</v>
      </c>
      <c r="P1" s="125">
        <v>44770</v>
      </c>
      <c r="Q1" s="126"/>
    </row>
    <row r="2" spans="1:19" ht="18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127"/>
      <c r="M2" s="127"/>
      <c r="N2" s="127"/>
      <c r="O2" s="127"/>
      <c r="P2" s="127"/>
      <c r="Q2" s="127"/>
    </row>
    <row r="3" spans="1:19" ht="15.75" customHeight="1" x14ac:dyDescent="0.2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128"/>
      <c r="M3" s="128"/>
      <c r="N3" s="128"/>
      <c r="O3" s="128"/>
      <c r="P3" s="128"/>
    </row>
    <row r="4" spans="1:19" ht="15" customHeight="1" x14ac:dyDescent="0.2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129"/>
      <c r="M4" s="129"/>
      <c r="N4" s="129"/>
      <c r="O4" s="129"/>
      <c r="P4" s="129"/>
      <c r="Q4" s="129"/>
    </row>
    <row r="5" spans="1:19" ht="15" customHeight="1" x14ac:dyDescent="0.2">
      <c r="L5" s="129"/>
      <c r="M5" s="129"/>
      <c r="N5" s="129"/>
      <c r="O5" s="129"/>
      <c r="P5" s="129"/>
      <c r="Q5" s="129"/>
    </row>
    <row r="6" spans="1:19" x14ac:dyDescent="0.2">
      <c r="A6" s="130"/>
      <c r="B6" s="130"/>
      <c r="C6" s="131"/>
      <c r="D6" s="132"/>
      <c r="E6" s="131"/>
    </row>
    <row r="7" spans="1:19" s="135" customFormat="1" ht="33" customHeight="1" x14ac:dyDescent="0.2">
      <c r="A7" s="133" t="s">
        <v>103</v>
      </c>
      <c r="B7" s="215" t="s">
        <v>122</v>
      </c>
      <c r="C7" s="215"/>
      <c r="D7" s="215"/>
      <c r="E7" s="215"/>
      <c r="F7" s="215"/>
      <c r="G7" s="215"/>
      <c r="H7" s="215"/>
      <c r="I7" s="215"/>
      <c r="J7" s="215"/>
      <c r="K7" s="215"/>
      <c r="L7" s="134"/>
      <c r="M7" s="134"/>
      <c r="N7" s="134"/>
      <c r="O7" s="134"/>
      <c r="P7" s="134"/>
      <c r="Q7" s="134"/>
    </row>
    <row r="8" spans="1:19" s="135" customFormat="1" x14ac:dyDescent="0.2">
      <c r="A8" s="133" t="s">
        <v>104</v>
      </c>
      <c r="B8" s="216" t="s">
        <v>123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124"/>
      <c r="S8" s="124"/>
    </row>
    <row r="9" spans="1:19" s="135" customFormat="1" ht="13.5" customHeight="1" thickBot="1" x14ac:dyDescent="0.25">
      <c r="A9" s="136"/>
      <c r="B9" s="137"/>
      <c r="C9" s="137"/>
      <c r="D9" s="137"/>
      <c r="E9" s="137"/>
      <c r="F9" s="217" t="s">
        <v>105</v>
      </c>
      <c r="G9" s="217"/>
      <c r="H9" s="217"/>
      <c r="I9" s="217"/>
      <c r="J9" s="217"/>
      <c r="K9" s="217"/>
      <c r="L9" s="138"/>
      <c r="M9" s="138"/>
      <c r="N9" s="138"/>
      <c r="O9" s="138"/>
      <c r="P9" s="138"/>
      <c r="Q9" s="138"/>
      <c r="R9" s="124"/>
      <c r="S9" s="124"/>
    </row>
    <row r="10" spans="1:19" s="135" customFormat="1" ht="15" customHeight="1" x14ac:dyDescent="0.2">
      <c r="A10" s="136"/>
      <c r="B10" s="137"/>
      <c r="C10" s="137"/>
      <c r="F10" s="218" t="s">
        <v>106</v>
      </c>
      <c r="G10" s="219"/>
      <c r="H10" s="219"/>
      <c r="I10" s="219"/>
      <c r="J10" s="219"/>
      <c r="K10" s="220"/>
      <c r="R10" s="124"/>
      <c r="S10" s="124"/>
    </row>
    <row r="11" spans="1:19" ht="13.5" thickBot="1" x14ac:dyDescent="0.25">
      <c r="A11" s="167"/>
      <c r="B11" s="167"/>
      <c r="C11" s="167"/>
      <c r="D11" s="167"/>
      <c r="E11" s="167"/>
      <c r="F11" s="221" t="s">
        <v>107</v>
      </c>
      <c r="G11" s="222"/>
      <c r="H11" s="222" t="s">
        <v>108</v>
      </c>
      <c r="I11" s="222"/>
      <c r="J11" s="222" t="s">
        <v>109</v>
      </c>
      <c r="K11" s="223"/>
    </row>
    <row r="12" spans="1:19" ht="30" customHeight="1" thickBot="1" x14ac:dyDescent="0.25">
      <c r="A12" s="168" t="s">
        <v>110</v>
      </c>
      <c r="B12" s="169" t="s">
        <v>111</v>
      </c>
      <c r="C12" s="169" t="s">
        <v>112</v>
      </c>
      <c r="D12" s="170" t="s">
        <v>113</v>
      </c>
      <c r="E12" s="171" t="s">
        <v>114</v>
      </c>
      <c r="F12" s="172" t="s">
        <v>5</v>
      </c>
      <c r="G12" s="173" t="s">
        <v>115</v>
      </c>
      <c r="H12" s="173" t="s">
        <v>5</v>
      </c>
      <c r="I12" s="173" t="s">
        <v>115</v>
      </c>
      <c r="J12" s="173" t="s">
        <v>5</v>
      </c>
      <c r="K12" s="174" t="s">
        <v>115</v>
      </c>
    </row>
    <row r="13" spans="1:19" ht="33" customHeight="1" thickBot="1" x14ac:dyDescent="0.25">
      <c r="A13" s="175" t="s">
        <v>125</v>
      </c>
      <c r="B13" s="176" t="s">
        <v>121</v>
      </c>
      <c r="C13" s="177" t="s">
        <v>10</v>
      </c>
      <c r="D13" s="178">
        <v>105</v>
      </c>
      <c r="E13" s="179">
        <f>'PLANILHA ORÇAMENTARIA'!G88</f>
        <v>0</v>
      </c>
      <c r="F13" s="140">
        <f>$E13*G13</f>
        <v>0</v>
      </c>
      <c r="G13" s="181">
        <v>0.16666666599999999</v>
      </c>
      <c r="H13" s="141">
        <f t="shared" ref="H13" si="0">$E13*I13</f>
        <v>0</v>
      </c>
      <c r="I13" s="181">
        <v>0.16666666599999999</v>
      </c>
      <c r="J13" s="141">
        <f t="shared" ref="J13" si="1">$E13*K13</f>
        <v>0</v>
      </c>
      <c r="K13" s="180">
        <v>0.16666666599999999</v>
      </c>
      <c r="R13" s="139">
        <f>G13+I13+I23+K23</f>
        <v>0.66666666460000001</v>
      </c>
    </row>
    <row r="15" spans="1:19" s="144" customFormat="1" x14ac:dyDescent="0.2">
      <c r="A15" s="224" t="s">
        <v>116</v>
      </c>
      <c r="B15" s="225"/>
      <c r="C15" s="225"/>
      <c r="D15" s="225"/>
      <c r="E15" s="142">
        <f>TRUNC(SUM(E13:E13),3)</f>
        <v>0</v>
      </c>
      <c r="F15" s="142">
        <f>ROUND(SUM(F13:F13),2)</f>
        <v>0</v>
      </c>
      <c r="G15" s="143"/>
      <c r="H15" s="142">
        <f>ROUND(SUM(H13:H13),2)</f>
        <v>0</v>
      </c>
      <c r="I15" s="143"/>
      <c r="J15" s="142">
        <f>ROUND(SUM(J13:J13),2)</f>
        <v>0</v>
      </c>
      <c r="K15" s="143"/>
      <c r="R15" s="144">
        <f>SUM(F15:Q15)</f>
        <v>0</v>
      </c>
    </row>
    <row r="16" spans="1:19" x14ac:dyDescent="0.2">
      <c r="A16" s="210" t="s">
        <v>117</v>
      </c>
      <c r="B16" s="211"/>
      <c r="C16" s="211"/>
      <c r="D16" s="212"/>
      <c r="E16" s="145" t="e">
        <f>SUM(F16:Q16)+E26</f>
        <v>#DIV/0!</v>
      </c>
      <c r="F16" s="146" t="e">
        <f>F15/$E$15</f>
        <v>#DIV/0!</v>
      </c>
      <c r="G16" s="147"/>
      <c r="H16" s="146" t="e">
        <f t="shared" ref="H16:J16" si="2">H15/$E$15</f>
        <v>#DIV/0!</v>
      </c>
      <c r="I16" s="147"/>
      <c r="J16" s="146" t="e">
        <f t="shared" si="2"/>
        <v>#DIV/0!</v>
      </c>
      <c r="K16" s="147"/>
    </row>
    <row r="19" spans="5:11" ht="13.5" thickBot="1" x14ac:dyDescent="0.25">
      <c r="F19" s="217" t="s">
        <v>105</v>
      </c>
      <c r="G19" s="217"/>
      <c r="H19" s="217"/>
      <c r="I19" s="217"/>
      <c r="J19" s="217"/>
      <c r="K19" s="217"/>
    </row>
    <row r="20" spans="5:11" x14ac:dyDescent="0.2">
      <c r="F20" s="218" t="s">
        <v>106</v>
      </c>
      <c r="G20" s="219"/>
      <c r="H20" s="219"/>
      <c r="I20" s="219"/>
      <c r="J20" s="219"/>
      <c r="K20" s="220"/>
    </row>
    <row r="21" spans="5:11" ht="13.5" thickBot="1" x14ac:dyDescent="0.25">
      <c r="F21" s="226" t="s">
        <v>118</v>
      </c>
      <c r="G21" s="227"/>
      <c r="H21" s="227" t="s">
        <v>119</v>
      </c>
      <c r="I21" s="227"/>
      <c r="J21" s="227" t="s">
        <v>120</v>
      </c>
      <c r="K21" s="228"/>
    </row>
    <row r="22" spans="5:11" ht="28.5" customHeight="1" thickBot="1" x14ac:dyDescent="0.25">
      <c r="F22" s="172" t="s">
        <v>5</v>
      </c>
      <c r="G22" s="173" t="s">
        <v>115</v>
      </c>
      <c r="H22" s="173" t="s">
        <v>5</v>
      </c>
      <c r="I22" s="173" t="s">
        <v>115</v>
      </c>
      <c r="J22" s="173" t="s">
        <v>5</v>
      </c>
      <c r="K22" s="174" t="s">
        <v>115</v>
      </c>
    </row>
    <row r="23" spans="5:11" ht="36" customHeight="1" thickBot="1" x14ac:dyDescent="0.25">
      <c r="F23" s="140">
        <f>$E13*G23</f>
        <v>0</v>
      </c>
      <c r="G23" s="181">
        <v>0.16666666599999999</v>
      </c>
      <c r="H23" s="141">
        <f>$E13*I23</f>
        <v>0</v>
      </c>
      <c r="I23" s="181">
        <v>0.16666666660000001</v>
      </c>
      <c r="J23" s="141">
        <f>$E13*K23</f>
        <v>0</v>
      </c>
      <c r="K23" s="180">
        <v>0.16666666599999999</v>
      </c>
    </row>
    <row r="25" spans="5:11" x14ac:dyDescent="0.2">
      <c r="F25" s="142">
        <f>ROUND(SUM(F23:F23),2)</f>
        <v>0</v>
      </c>
      <c r="G25" s="143"/>
      <c r="H25" s="142">
        <f>ROUND(SUM(H23:H23),2)</f>
        <v>0</v>
      </c>
      <c r="I25" s="143"/>
      <c r="J25" s="142">
        <f>ROUND(SUM(J23:J23),2)</f>
        <v>0</v>
      </c>
      <c r="K25" s="143"/>
    </row>
    <row r="26" spans="5:11" x14ac:dyDescent="0.2">
      <c r="E26" s="145" t="e">
        <f>SUM(F26:Q26)</f>
        <v>#DIV/0!</v>
      </c>
      <c r="F26" s="146" t="e">
        <f t="shared" ref="F26" si="3">F25/$E$15</f>
        <v>#DIV/0!</v>
      </c>
      <c r="G26" s="147"/>
      <c r="H26" s="146" t="e">
        <f t="shared" ref="H26" si="4">H25/$E$15</f>
        <v>#DIV/0!</v>
      </c>
      <c r="I26" s="147"/>
      <c r="J26" s="146" t="e">
        <f t="shared" ref="J26" si="5">J25/$E$15</f>
        <v>#DIV/0!</v>
      </c>
      <c r="K26" s="147"/>
    </row>
    <row r="41" spans="2:5" ht="23.25" x14ac:dyDescent="0.35">
      <c r="B41" s="148"/>
      <c r="C41" s="149" t="s">
        <v>101</v>
      </c>
      <c r="D41" s="148"/>
      <c r="E41" s="148"/>
    </row>
    <row r="42" spans="2:5" ht="22.5" x14ac:dyDescent="0.3">
      <c r="B42" s="150"/>
      <c r="C42" s="150"/>
      <c r="D42" s="150"/>
      <c r="E42" s="150"/>
    </row>
  </sheetData>
  <mergeCells count="17">
    <mergeCell ref="F19:K19"/>
    <mergeCell ref="F20:K20"/>
    <mergeCell ref="F21:G21"/>
    <mergeCell ref="H21:I21"/>
    <mergeCell ref="J21:K21"/>
    <mergeCell ref="A16:D16"/>
    <mergeCell ref="A2:K2"/>
    <mergeCell ref="A3:K3"/>
    <mergeCell ref="A4:K4"/>
    <mergeCell ref="B7:K7"/>
    <mergeCell ref="B8:Q8"/>
    <mergeCell ref="F9:K9"/>
    <mergeCell ref="F10:K10"/>
    <mergeCell ref="F11:G11"/>
    <mergeCell ref="H11:I11"/>
    <mergeCell ref="J11:K11"/>
    <mergeCell ref="A15:D15"/>
  </mergeCells>
  <printOptions horizontalCentered="1"/>
  <pageMargins left="0.19685039370078741" right="0.19685039370078741" top="1.8503937007874016" bottom="0.78740157480314965" header="0.31496062992125984" footer="0.31496062992125984"/>
  <pageSetup paperSize="9" scale="63" fitToHeight="0" orientation="portrait" horizontalDpi="300" verticalDpi="300" r:id="rId1"/>
  <headerFooter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zoomScaleNormal="100" workbookViewId="0">
      <selection activeCell="K33" sqref="K33"/>
    </sheetView>
  </sheetViews>
  <sheetFormatPr defaultRowHeight="12.75" x14ac:dyDescent="0.25"/>
  <cols>
    <col min="1" max="1" width="6.85546875" style="101" customWidth="1"/>
    <col min="2" max="2" width="35.42578125" style="101" customWidth="1"/>
    <col min="3" max="3" width="12.7109375" style="101" customWidth="1"/>
    <col min="4" max="4" width="13" style="101" customWidth="1"/>
    <col min="5" max="5" width="11.28515625" style="118" customWidth="1"/>
    <col min="6" max="16384" width="9.140625" style="101"/>
  </cols>
  <sheetData>
    <row r="1" spans="1:10" x14ac:dyDescent="0.25">
      <c r="B1" s="102"/>
      <c r="C1" s="102"/>
      <c r="D1" s="103"/>
      <c r="E1" s="104"/>
    </row>
    <row r="2" spans="1:10" ht="15" customHeight="1" x14ac:dyDescent="0.25">
      <c r="C2" s="105"/>
      <c r="D2" s="105"/>
      <c r="E2" s="105"/>
    </row>
    <row r="3" spans="1:10" ht="18" customHeight="1" x14ac:dyDescent="0.25">
      <c r="A3" s="230"/>
      <c r="B3" s="230"/>
      <c r="C3" s="230"/>
      <c r="D3" s="230"/>
      <c r="E3" s="230"/>
    </row>
    <row r="4" spans="1:10" ht="18" customHeight="1" x14ac:dyDescent="0.25">
      <c r="A4" s="231"/>
      <c r="B4" s="231"/>
      <c r="C4" s="231"/>
      <c r="D4" s="231"/>
      <c r="E4" s="231"/>
    </row>
    <row r="5" spans="1:10" ht="18" customHeight="1" x14ac:dyDescent="0.25">
      <c r="A5" s="232"/>
      <c r="B5" s="232"/>
      <c r="C5" s="232"/>
      <c r="D5" s="232"/>
      <c r="E5" s="232"/>
    </row>
    <row r="6" spans="1:10" ht="33.75" customHeight="1" x14ac:dyDescent="0.25">
      <c r="A6" s="230" t="s">
        <v>83</v>
      </c>
      <c r="B6" s="230"/>
      <c r="C6" s="230"/>
      <c r="D6" s="230"/>
      <c r="E6" s="230"/>
    </row>
    <row r="7" spans="1:10" ht="18.75" x14ac:dyDescent="0.25">
      <c r="B7" s="106"/>
      <c r="C7" s="106"/>
      <c r="D7" s="106"/>
      <c r="E7" s="106"/>
    </row>
    <row r="8" spans="1:10" x14ac:dyDescent="0.25">
      <c r="B8" s="102"/>
      <c r="C8" s="102"/>
      <c r="D8" s="103"/>
      <c r="E8" s="104"/>
    </row>
    <row r="9" spans="1:10" x14ac:dyDescent="0.25">
      <c r="A9" s="107" t="s">
        <v>84</v>
      </c>
      <c r="B9" s="229" t="s">
        <v>122</v>
      </c>
      <c r="C9" s="229"/>
      <c r="D9" s="229"/>
      <c r="E9" s="229"/>
    </row>
    <row r="10" spans="1:10" x14ac:dyDescent="0.25">
      <c r="A10" s="107" t="s">
        <v>85</v>
      </c>
      <c r="B10" s="229" t="s">
        <v>123</v>
      </c>
      <c r="C10" s="229"/>
      <c r="D10" s="229"/>
      <c r="E10" s="229"/>
    </row>
    <row r="11" spans="1:10" ht="12.75" customHeight="1" x14ac:dyDescent="0.25">
      <c r="B11" s="108"/>
      <c r="C11" s="107"/>
      <c r="D11" s="107"/>
      <c r="E11" s="107"/>
    </row>
    <row r="12" spans="1:10" x14ac:dyDescent="0.25">
      <c r="D12" s="109" t="s">
        <v>86</v>
      </c>
      <c r="E12" s="110">
        <f ca="1">TODAY()</f>
        <v>44837</v>
      </c>
      <c r="F12" s="111"/>
      <c r="G12" s="111"/>
      <c r="H12" s="111"/>
      <c r="I12" s="111"/>
      <c r="J12" s="111"/>
    </row>
    <row r="13" spans="1:10" x14ac:dyDescent="0.25">
      <c r="E13" s="111"/>
      <c r="F13" s="111"/>
      <c r="G13" s="111"/>
      <c r="H13" s="111"/>
      <c r="I13" s="111"/>
      <c r="J13" s="111"/>
    </row>
    <row r="14" spans="1:10" ht="15" customHeight="1" x14ac:dyDescent="0.25">
      <c r="A14" s="236" t="s">
        <v>87</v>
      </c>
      <c r="B14" s="237"/>
      <c r="C14" s="112" t="s">
        <v>88</v>
      </c>
      <c r="D14" s="112" t="s">
        <v>89</v>
      </c>
      <c r="E14" s="113" t="s">
        <v>90</v>
      </c>
      <c r="F14" s="111"/>
      <c r="G14" s="111"/>
      <c r="H14" s="111"/>
      <c r="I14" s="111"/>
      <c r="J14" s="111"/>
    </row>
    <row r="15" spans="1:10" ht="15" customHeight="1" x14ac:dyDescent="0.25">
      <c r="A15" s="233" t="s">
        <v>91</v>
      </c>
      <c r="B15" s="234"/>
      <c r="C15" s="114">
        <v>2.5000000000000001E-3</v>
      </c>
      <c r="D15" s="114">
        <v>5.5999999999999999E-3</v>
      </c>
      <c r="E15" s="114">
        <v>2.5000000000000001E-3</v>
      </c>
    </row>
    <row r="16" spans="1:10" ht="15" customHeight="1" x14ac:dyDescent="0.25">
      <c r="A16" s="233" t="s">
        <v>92</v>
      </c>
      <c r="B16" s="234"/>
      <c r="C16" s="114">
        <v>0.01</v>
      </c>
      <c r="D16" s="114">
        <v>1.9699999999999999E-2</v>
      </c>
      <c r="E16" s="114">
        <v>0.01</v>
      </c>
    </row>
    <row r="17" spans="1:5" x14ac:dyDescent="0.25">
      <c r="A17" s="233" t="s">
        <v>93</v>
      </c>
      <c r="B17" s="234"/>
      <c r="C17" s="114">
        <v>1.01E-2</v>
      </c>
      <c r="D17" s="114">
        <v>1.11E-2</v>
      </c>
      <c r="E17" s="114">
        <v>1.01E-2</v>
      </c>
    </row>
    <row r="18" spans="1:5" x14ac:dyDescent="0.25">
      <c r="A18" s="233" t="s">
        <v>94</v>
      </c>
      <c r="B18" s="234"/>
      <c r="C18" s="114">
        <v>5.2900000000000003E-2</v>
      </c>
      <c r="D18" s="114">
        <v>7.9299999999999995E-2</v>
      </c>
      <c r="E18" s="114">
        <v>5.2900000000000003E-2</v>
      </c>
    </row>
    <row r="19" spans="1:5" x14ac:dyDescent="0.25">
      <c r="A19" s="233" t="s">
        <v>95</v>
      </c>
      <c r="B19" s="234"/>
      <c r="C19" s="114">
        <v>0.08</v>
      </c>
      <c r="D19" s="114">
        <v>9.5100000000000004E-2</v>
      </c>
      <c r="E19" s="114">
        <v>0.08</v>
      </c>
    </row>
    <row r="20" spans="1:5" x14ac:dyDescent="0.25">
      <c r="A20" s="233" t="s">
        <v>96</v>
      </c>
      <c r="B20" s="234"/>
      <c r="C20" s="114">
        <v>6.6500000000000004E-2</v>
      </c>
      <c r="D20" s="114">
        <v>8.6499999999999994E-2</v>
      </c>
      <c r="E20" s="114">
        <v>8.6499999999999994E-2</v>
      </c>
    </row>
    <row r="21" spans="1:5" x14ac:dyDescent="0.25">
      <c r="C21" s="115"/>
      <c r="D21" s="115"/>
      <c r="E21" s="115"/>
    </row>
    <row r="22" spans="1:5" x14ac:dyDescent="0.25">
      <c r="A22" s="101" t="s">
        <v>97</v>
      </c>
      <c r="C22" s="115"/>
      <c r="D22" s="115"/>
      <c r="E22" s="115"/>
    </row>
    <row r="23" spans="1:5" x14ac:dyDescent="0.25">
      <c r="A23" s="109"/>
      <c r="C23" s="115"/>
      <c r="D23" s="115"/>
      <c r="E23" s="115"/>
    </row>
    <row r="24" spans="1:5" x14ac:dyDescent="0.25">
      <c r="A24" s="109"/>
      <c r="C24" s="115"/>
      <c r="D24" s="115"/>
      <c r="E24" s="115"/>
    </row>
    <row r="25" spans="1:5" x14ac:dyDescent="0.25">
      <c r="A25" s="109"/>
      <c r="C25" s="115"/>
      <c r="D25" s="115"/>
      <c r="E25" s="115"/>
    </row>
    <row r="26" spans="1:5" x14ac:dyDescent="0.25">
      <c r="A26" s="235" t="s">
        <v>98</v>
      </c>
      <c r="B26" s="235"/>
      <c r="C26" s="235"/>
      <c r="D26" s="235"/>
      <c r="E26" s="235"/>
    </row>
    <row r="27" spans="1:5" x14ac:dyDescent="0.25">
      <c r="A27" s="109"/>
      <c r="C27" s="115"/>
      <c r="D27" s="115"/>
      <c r="E27" s="115"/>
    </row>
    <row r="28" spans="1:5" x14ac:dyDescent="0.25">
      <c r="A28" s="109"/>
      <c r="C28" s="115"/>
      <c r="D28" s="115"/>
      <c r="E28" s="115"/>
    </row>
    <row r="29" spans="1:5" x14ac:dyDescent="0.25">
      <c r="A29" s="109"/>
      <c r="C29" s="115"/>
      <c r="D29" s="115"/>
      <c r="E29" s="115"/>
    </row>
    <row r="30" spans="1:5" x14ac:dyDescent="0.25">
      <c r="A30" s="109" t="s">
        <v>99</v>
      </c>
      <c r="B30" s="116">
        <f>(((1+E18+E15+E16)*(1+E17)*(1+E19))/(1-E20))-1</f>
        <v>0.27230802758620687</v>
      </c>
      <c r="C30" s="115"/>
      <c r="D30" s="115"/>
      <c r="E30" s="115"/>
    </row>
    <row r="31" spans="1:5" x14ac:dyDescent="0.25">
      <c r="A31" s="109"/>
      <c r="B31" s="117"/>
      <c r="C31" s="115"/>
      <c r="D31" s="115"/>
      <c r="E31" s="115"/>
    </row>
    <row r="32" spans="1:5" x14ac:dyDescent="0.25">
      <c r="A32" s="109"/>
      <c r="B32" s="117"/>
      <c r="C32" s="115"/>
      <c r="D32" s="115"/>
      <c r="E32" s="115"/>
    </row>
    <row r="33" spans="1:5" x14ac:dyDescent="0.25">
      <c r="C33" s="115"/>
      <c r="D33" s="115"/>
      <c r="E33" s="115"/>
    </row>
    <row r="34" spans="1:5" x14ac:dyDescent="0.25">
      <c r="D34" s="101" t="s">
        <v>100</v>
      </c>
    </row>
    <row r="35" spans="1:5" ht="15.75" x14ac:dyDescent="0.25">
      <c r="A35" s="119"/>
      <c r="B35" s="120"/>
      <c r="C35" s="121" t="s">
        <v>101</v>
      </c>
      <c r="D35" s="120"/>
      <c r="E35" s="120"/>
    </row>
  </sheetData>
  <mergeCells count="14">
    <mergeCell ref="A20:B20"/>
    <mergeCell ref="A26:E26"/>
    <mergeCell ref="A14:B14"/>
    <mergeCell ref="A15:B15"/>
    <mergeCell ref="A16:B16"/>
    <mergeCell ref="A17:B17"/>
    <mergeCell ref="A18:B18"/>
    <mergeCell ref="A19:B19"/>
    <mergeCell ref="B10:E10"/>
    <mergeCell ref="A3:E3"/>
    <mergeCell ref="A4:E4"/>
    <mergeCell ref="A5:E5"/>
    <mergeCell ref="A6:E6"/>
    <mergeCell ref="B9:E9"/>
  </mergeCells>
  <printOptions horizontalCentered="1"/>
  <pageMargins left="0.86614173228346458" right="0.19685039370078741" top="0.78740157480314965" bottom="0.78740157480314965" header="0.31496062992125984" footer="0.31496062992125984"/>
  <pageSetup paperSize="9" scale="110" fitToHeight="0" orientation="portrait" horizontalDpi="4294967294" verticalDpi="4294967294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 ORÇAMENTARIA</vt:lpstr>
      <vt:lpstr>CRONOGRAMA</vt:lpstr>
      <vt:lpstr>BDI</vt:lpstr>
      <vt:lpstr>BDI!Area_de_impressao</vt:lpstr>
      <vt:lpstr>CRONOGRAMA!Area_de_impressao</vt:lpstr>
      <vt:lpstr>'PLANILHA ORÇAMENTARIA'!Area_de_impressao</vt:lpstr>
      <vt:lpstr>CRONOGRAMA!Titulos_de_impressao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rafael_3155 rodrigues matos - Sec. Obras</dc:creator>
  <cp:lastModifiedBy>helcio_5002 andrade dias</cp:lastModifiedBy>
  <cp:lastPrinted>2022-10-03T13:57:23Z</cp:lastPrinted>
  <dcterms:created xsi:type="dcterms:W3CDTF">2015-04-10T15:18:48Z</dcterms:created>
  <dcterms:modified xsi:type="dcterms:W3CDTF">2022-10-03T13:57:29Z</dcterms:modified>
</cp:coreProperties>
</file>