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PMB\LICITAÇÕES\2023\PROC 263-2020 - REVITALIZAÇÃO DOS QUIOSQUES\DLC\"/>
    </mc:Choice>
  </mc:AlternateContent>
  <xr:revisionPtr revIDLastSave="0" documentId="13_ncr:1_{B211A23C-0F19-48A1-A86D-93BF274707F4}" xr6:coauthVersionLast="47" xr6:coauthVersionMax="47" xr10:uidLastSave="{00000000-0000-0000-0000-000000000000}"/>
  <bookViews>
    <workbookView xWindow="-120" yWindow="-120" windowWidth="20640" windowHeight="11160" tabRatio="848" activeTab="1" xr2:uid="{00000000-000D-0000-FFFF-FFFF00000000}"/>
  </bookViews>
  <sheets>
    <sheet name="PLANILHA" sheetId="11" r:id="rId1"/>
    <sheet name="CRONOGRAMA" sheetId="9" r:id="rId2"/>
  </sheets>
  <externalReferences>
    <externalReference r:id="rId3"/>
    <externalReference r:id="rId4"/>
    <externalReference r:id="rId5"/>
  </externalReferences>
  <definedNames>
    <definedName name="_xlnm.Print_Area" localSheetId="1">CRONOGRAMA!$A$1:$O$55</definedName>
    <definedName name="_xlnm.Print_Area" localSheetId="0">PLANILHA!$A$1:$F$898</definedName>
    <definedName name="Dados.Lista.BDI">[1]DADOS!$T$37:$X$37</definedName>
    <definedName name="DESONERACAO" hidden="1">IF(OR(Import.Desoneracao="DESONERADO",Import.Desoneracao="SIM"),"SIM","NÃO")</definedName>
    <definedName name="Import.Desoneracao" hidden="1">OFFSET([2]DADOS!$G$18,0,-1)</definedName>
    <definedName name="Import.Município" hidden="1">[2]DADOS!$F$6</definedName>
    <definedName name="PO.CustoUnitario">ROUND([3]Planilha!$P1,15-13*[3]Planilha!#REF!)</definedName>
    <definedName name="PO.PrecoUnitario">[3]Planilha!$R1</definedName>
    <definedName name="PO.Quantidade">ROUND([3]Planilha!$O1,15-13*[3]Planilha!#REF!)</definedName>
    <definedName name="SomaAgrup">SUMIF(OFFSET([3]Planilha!$A1,1,0,[3]Planilha!$B1),"S",OFFSET([3]Planilha!A1,1,0,[3]Planilha!$B1))</definedName>
    <definedName name="TipoOrçamento">"LICITADO"</definedName>
    <definedName name="_xlnm.Print_Titles" localSheetId="0">PLANILHA!$1:$14</definedName>
    <definedName name="VTOTAL1">ROUND(PO.Quantidade*PO.PrecoUnitario,15-13*[3]Planilha!$X$7)</definedName>
  </definedNames>
  <calcPr calcId="181029" fullPrecision="0"/>
</workbook>
</file>

<file path=xl/calcChain.xml><?xml version="1.0" encoding="utf-8"?>
<calcChain xmlns="http://schemas.openxmlformats.org/spreadsheetml/2006/main">
  <c r="O40" i="9" l="1"/>
  <c r="O39" i="9"/>
  <c r="O49" i="9" l="1"/>
  <c r="N49" i="9" s="1"/>
  <c r="O46" i="9"/>
  <c r="O43" i="9"/>
  <c r="O36" i="9"/>
  <c r="O33" i="9"/>
  <c r="O30" i="9"/>
  <c r="O26" i="9"/>
  <c r="O23" i="9"/>
  <c r="O20" i="9"/>
  <c r="E20" i="9" s="1"/>
  <c r="O16" i="9"/>
  <c r="E896" i="11"/>
  <c r="F508" i="11"/>
  <c r="F509" i="11"/>
  <c r="F510" i="11"/>
  <c r="F512" i="11"/>
  <c r="F515" i="11"/>
  <c r="F516" i="11"/>
  <c r="F517" i="11"/>
  <c r="F518" i="11"/>
  <c r="O48" i="9" l="1"/>
  <c r="F885" i="11" l="1"/>
  <c r="F882" i="11" l="1"/>
  <c r="F886" i="11" l="1"/>
  <c r="F883" i="11" l="1"/>
  <c r="F884" i="11"/>
  <c r="F887" i="11" l="1"/>
  <c r="F888" i="11" l="1"/>
  <c r="F889" i="11" l="1"/>
  <c r="F890" i="11" l="1"/>
  <c r="F150" i="11"/>
  <c r="F488" i="11"/>
  <c r="F891" i="11" l="1"/>
  <c r="F893" i="11" s="1"/>
  <c r="F490" i="11"/>
  <c r="F712" i="11"/>
  <c r="F713" i="11"/>
  <c r="F774" i="11"/>
  <c r="F149" i="11"/>
  <c r="F152" i="11" s="1"/>
  <c r="F775" i="11"/>
  <c r="F776" i="11"/>
  <c r="F213" i="11"/>
  <c r="F211" i="11"/>
  <c r="F212" i="11"/>
  <c r="F426" i="11"/>
  <c r="F427" i="11"/>
  <c r="F489" i="11" l="1"/>
  <c r="F492" i="11" s="1"/>
  <c r="F429" i="11"/>
  <c r="F778" i="11"/>
  <c r="F715" i="11"/>
  <c r="F215" i="11"/>
  <c r="F49" i="9" l="1"/>
  <c r="J49" i="9"/>
  <c r="F323" i="11" l="1"/>
  <c r="F34" i="11"/>
  <c r="O45" i="9"/>
  <c r="O42" i="9"/>
  <c r="O35" i="9"/>
  <c r="O32" i="9"/>
  <c r="O29" i="9"/>
  <c r="O25" i="9"/>
  <c r="O22" i="9"/>
  <c r="O19" i="9"/>
  <c r="O15" i="9"/>
  <c r="F600" i="11" l="1"/>
  <c r="F875" i="11"/>
  <c r="F877" i="11" s="1"/>
  <c r="F22" i="11"/>
  <c r="F24" i="11"/>
  <c r="F25" i="11"/>
  <c r="F312" i="11"/>
  <c r="F36" i="11"/>
  <c r="F63" i="11"/>
  <c r="F65" i="11" s="1"/>
  <c r="F69" i="11"/>
  <c r="F253" i="11"/>
  <c r="F307" i="11"/>
  <c r="F309" i="11" s="1"/>
  <c r="F325" i="11"/>
  <c r="F259" i="11"/>
  <c r="F260" i="11"/>
  <c r="F350" i="11"/>
  <c r="F352" i="11" s="1"/>
  <c r="F565" i="11"/>
  <c r="F398" i="11"/>
  <c r="F606" i="11"/>
  <c r="F584" i="11"/>
  <c r="F586" i="11" s="1"/>
  <c r="F632" i="11"/>
  <c r="F589" i="11"/>
  <c r="F591" i="11" s="1"/>
  <c r="F254" i="11" l="1"/>
  <c r="F256" i="11" s="1"/>
  <c r="F816" i="11"/>
  <c r="F794" i="11"/>
  <c r="F627" i="11"/>
  <c r="F629" i="11" s="1"/>
  <c r="F530" i="11"/>
  <c r="F391" i="11"/>
  <c r="F531" i="11"/>
  <c r="F870" i="11"/>
  <c r="F872" i="11" s="1"/>
  <c r="F851" i="11"/>
  <c r="F108" i="11"/>
  <c r="F314" i="11"/>
  <c r="F40" i="11"/>
  <c r="F718" i="11"/>
  <c r="F125" i="11"/>
  <c r="F783" i="11"/>
  <c r="F155" i="11"/>
  <c r="F862" i="11"/>
  <c r="F706" i="11"/>
  <c r="F288" i="11"/>
  <c r="F809" i="11"/>
  <c r="F481" i="11"/>
  <c r="F523" i="11"/>
  <c r="F279" i="11"/>
  <c r="F204" i="11"/>
  <c r="F828" i="11"/>
  <c r="F92" i="11"/>
  <c r="F842" i="11"/>
  <c r="F576" i="11"/>
  <c r="F221" i="11"/>
  <c r="F409" i="11"/>
  <c r="F220" i="11"/>
  <c r="F299" i="11"/>
  <c r="F17" i="11"/>
  <c r="F143" i="11"/>
  <c r="F638" i="11"/>
  <c r="F144" i="11"/>
  <c r="F663" i="11"/>
  <c r="F361" i="11"/>
  <c r="F231" i="11"/>
  <c r="F678" i="11"/>
  <c r="F265" i="11"/>
  <c r="F384" i="11"/>
  <c r="F688" i="11"/>
  <c r="F542" i="11"/>
  <c r="F385" i="11"/>
  <c r="F432" i="11"/>
  <c r="F115" i="11"/>
  <c r="F82" i="11"/>
  <c r="F767" i="11"/>
  <c r="F329" i="11"/>
  <c r="F377" i="11"/>
  <c r="F100" i="11"/>
  <c r="F801" i="11"/>
  <c r="F556" i="11"/>
  <c r="F246" i="11"/>
  <c r="F602" i="11"/>
  <c r="F116" i="11"/>
  <c r="F262" i="11"/>
  <c r="F107" i="11"/>
  <c r="F75" i="11"/>
  <c r="F822" i="11"/>
  <c r="F497" i="11"/>
  <c r="F645" i="11"/>
  <c r="F670" i="11"/>
  <c r="F655" i="11"/>
  <c r="F536" i="11"/>
  <c r="F362" i="11"/>
  <c r="F367" i="11"/>
  <c r="F238" i="11"/>
  <c r="F330" i="11"/>
  <c r="F671" i="11" l="1"/>
  <c r="F784" i="11"/>
  <c r="F607" i="11"/>
  <c r="F533" i="11"/>
  <c r="F378" i="11"/>
  <c r="F852" i="11"/>
  <c r="F817" i="11"/>
  <c r="F819" i="11" s="1"/>
  <c r="F248" i="11"/>
  <c r="F707" i="11"/>
  <c r="F709" i="11" s="1"/>
  <c r="F146" i="11"/>
  <c r="F364" i="11"/>
  <c r="F76" i="11"/>
  <c r="F802" i="11"/>
  <c r="F679" i="11"/>
  <c r="F433" i="11"/>
  <c r="F247" i="11"/>
  <c r="F232" i="11"/>
  <c r="F387" i="11"/>
  <c r="F206" i="11"/>
  <c r="F77" i="11"/>
  <c r="F399" i="11"/>
  <c r="F300" i="11"/>
  <c r="F239" i="11"/>
  <c r="F280" i="11"/>
  <c r="F537" i="11"/>
  <c r="F539" i="11" s="1"/>
  <c r="F853" i="11"/>
  <c r="F566" i="11"/>
  <c r="F355" i="11"/>
  <c r="F567" i="11"/>
  <c r="F410" i="11"/>
  <c r="F524" i="11"/>
  <c r="F525" i="11"/>
  <c r="F823" i="11"/>
  <c r="F825" i="11" s="1"/>
  <c r="F543" i="11"/>
  <c r="F829" i="11"/>
  <c r="F368" i="11"/>
  <c r="F498" i="11"/>
  <c r="F41" i="11"/>
  <c r="F639" i="11"/>
  <c r="F557" i="11"/>
  <c r="F843" i="11"/>
  <c r="F863" i="11"/>
  <c r="F672" i="11"/>
  <c r="F646" i="11"/>
  <c r="F673" i="11"/>
  <c r="F664" i="11"/>
  <c r="F656" i="11"/>
  <c r="F795" i="11"/>
  <c r="F482" i="11"/>
  <c r="F109" i="11"/>
  <c r="F768" i="11"/>
  <c r="F233" i="11"/>
  <c r="F483" i="11"/>
  <c r="F110" i="11"/>
  <c r="F266" i="11"/>
  <c r="F810" i="11"/>
  <c r="F156" i="11"/>
  <c r="F689" i="11"/>
  <c r="F719" i="11"/>
  <c r="F379" i="11"/>
  <c r="F577" i="11"/>
  <c r="F126" i="11"/>
  <c r="F83" i="11"/>
  <c r="F289" i="11"/>
  <c r="F392" i="11"/>
  <c r="F101" i="11"/>
  <c r="F393" i="11"/>
  <c r="F18" i="11"/>
  <c r="F93" i="11"/>
  <c r="F205" i="11"/>
  <c r="F102" i="11"/>
  <c r="F390" i="11"/>
  <c r="F222" i="11"/>
  <c r="F608" i="11"/>
  <c r="F675" i="11" l="1"/>
  <c r="F785" i="11"/>
  <c r="F485" i="11"/>
  <c r="J33" i="9" s="1"/>
  <c r="F665" i="11"/>
  <c r="F667" i="11" s="1"/>
  <c r="F250" i="11"/>
  <c r="F381" i="11"/>
  <c r="F331" i="11"/>
  <c r="F769" i="11"/>
  <c r="F771" i="11" s="1"/>
  <c r="F640" i="11"/>
  <c r="F642" i="11" s="1"/>
  <c r="F79" i="11"/>
  <c r="F611" i="11"/>
  <c r="F811" i="11"/>
  <c r="F813" i="11" s="1"/>
  <c r="F680" i="11"/>
  <c r="F235" i="11"/>
  <c r="F42" i="11"/>
  <c r="F395" i="11"/>
  <c r="F499" i="11"/>
  <c r="F208" i="11"/>
  <c r="F527" i="11"/>
  <c r="F112" i="11"/>
  <c r="F803" i="11"/>
  <c r="F796" i="11"/>
  <c r="F798" i="11" s="1"/>
  <c r="F95" i="11"/>
  <c r="F786" i="11"/>
  <c r="F94" i="11"/>
  <c r="F569" i="11"/>
  <c r="F400" i="11"/>
  <c r="F19" i="11"/>
  <c r="F267" i="11"/>
  <c r="F157" i="11"/>
  <c r="F855" i="11"/>
  <c r="F20" i="11"/>
  <c r="F369" i="11"/>
  <c r="F281" i="11"/>
  <c r="F720" i="11"/>
  <c r="F282" i="11"/>
  <c r="F830" i="11"/>
  <c r="F240" i="11"/>
  <c r="F558" i="11"/>
  <c r="F241" i="11"/>
  <c r="F559" i="11"/>
  <c r="F301" i="11"/>
  <c r="F864" i="11"/>
  <c r="F302" i="11"/>
  <c r="F544" i="11"/>
  <c r="F690" i="11"/>
  <c r="F844" i="11"/>
  <c r="F104" i="11"/>
  <c r="F579" i="11"/>
  <c r="F647" i="11"/>
  <c r="F290" i="11"/>
  <c r="F411" i="11"/>
  <c r="F127" i="11"/>
  <c r="F117" i="11"/>
  <c r="F657" i="11"/>
  <c r="F578" i="11"/>
  <c r="F84" i="11"/>
  <c r="F223" i="11"/>
  <c r="F609" i="11"/>
  <c r="F804" i="11" l="1"/>
  <c r="F806" i="11" s="1"/>
  <c r="N43" i="9"/>
  <c r="F658" i="11"/>
  <c r="F660" i="11" s="1"/>
  <c r="F612" i="11"/>
  <c r="F865" i="11"/>
  <c r="F867" i="11" s="1"/>
  <c r="F845" i="11"/>
  <c r="F847" i="11" s="1"/>
  <c r="F614" i="11"/>
  <c r="F681" i="11"/>
  <c r="F332" i="11"/>
  <c r="F581" i="11"/>
  <c r="F97" i="11"/>
  <c r="F561" i="11"/>
  <c r="F520" i="11"/>
  <c r="F27" i="11"/>
  <c r="F304" i="11"/>
  <c r="F128" i="11"/>
  <c r="F401" i="11"/>
  <c r="F570" i="11"/>
  <c r="F43" i="11"/>
  <c r="F691" i="11"/>
  <c r="F545" i="11"/>
  <c r="F500" i="11"/>
  <c r="F284" i="11"/>
  <c r="F856" i="11"/>
  <c r="F721" i="11"/>
  <c r="F412" i="11"/>
  <c r="F831" i="11"/>
  <c r="F787" i="11"/>
  <c r="F370" i="11"/>
  <c r="F118" i="11"/>
  <c r="F243" i="11"/>
  <c r="F292" i="11"/>
  <c r="F119" i="11"/>
  <c r="F85" i="11"/>
  <c r="F268" i="11"/>
  <c r="F158" i="11"/>
  <c r="F648" i="11"/>
  <c r="F434" i="11"/>
  <c r="F571" i="11"/>
  <c r="F224" i="11"/>
  <c r="J16" i="9" l="1"/>
  <c r="N16" i="9"/>
  <c r="K16" i="9"/>
  <c r="L16" i="9"/>
  <c r="M16" i="9"/>
  <c r="F23" i="9"/>
  <c r="F857" i="11"/>
  <c r="F859" i="11" s="1"/>
  <c r="F615" i="11"/>
  <c r="F682" i="11"/>
  <c r="F334" i="11"/>
  <c r="F573" i="11"/>
  <c r="F121" i="11"/>
  <c r="F684" i="11"/>
  <c r="F269" i="11"/>
  <c r="F546" i="11"/>
  <c r="F371" i="11"/>
  <c r="F356" i="11"/>
  <c r="F358" i="11" s="1"/>
  <c r="F633" i="11"/>
  <c r="F635" i="11" s="1"/>
  <c r="F70" i="11"/>
  <c r="F72" i="11" s="1"/>
  <c r="F832" i="11"/>
  <c r="F293" i="11"/>
  <c r="F44" i="11"/>
  <c r="F414" i="11"/>
  <c r="F130" i="11"/>
  <c r="F693" i="11"/>
  <c r="F403" i="11"/>
  <c r="F372" i="11"/>
  <c r="F159" i="11"/>
  <c r="F788" i="11"/>
  <c r="F649" i="11"/>
  <c r="F86" i="11"/>
  <c r="F501" i="11"/>
  <c r="F402" i="11"/>
  <c r="F87" i="11"/>
  <c r="F722" i="11"/>
  <c r="F294" i="11"/>
  <c r="F226" i="11"/>
  <c r="F225" i="11"/>
  <c r="F435" i="11"/>
  <c r="F789" i="11" l="1"/>
  <c r="F791" i="11" s="1"/>
  <c r="F335" i="11"/>
  <c r="F650" i="11"/>
  <c r="F652" i="11" s="1"/>
  <c r="F617" i="11"/>
  <c r="F296" i="11"/>
  <c r="F89" i="11"/>
  <c r="F405" i="11"/>
  <c r="F502" i="11"/>
  <c r="F503" i="11"/>
  <c r="F160" i="11"/>
  <c r="F46" i="11"/>
  <c r="F833" i="11"/>
  <c r="F547" i="11"/>
  <c r="F131" i="11"/>
  <c r="F47" i="11"/>
  <c r="F374" i="11"/>
  <c r="F694" i="11"/>
  <c r="F723" i="11"/>
  <c r="F415" i="11"/>
  <c r="F270" i="11"/>
  <c r="F228" i="11"/>
  <c r="F505" i="11" l="1"/>
  <c r="F337" i="11"/>
  <c r="F618" i="11"/>
  <c r="F49" i="11"/>
  <c r="F416" i="11"/>
  <c r="F695" i="11"/>
  <c r="F834" i="11"/>
  <c r="F161" i="11"/>
  <c r="F548" i="11"/>
  <c r="F271" i="11"/>
  <c r="F132" i="11"/>
  <c r="F724" i="11"/>
  <c r="F436" i="11"/>
  <c r="F50" i="11" l="1"/>
  <c r="F338" i="11"/>
  <c r="F619" i="11"/>
  <c r="F417" i="11"/>
  <c r="F549" i="11"/>
  <c r="F725" i="11"/>
  <c r="F835" i="11"/>
  <c r="F133" i="11"/>
  <c r="F162" i="11"/>
  <c r="F696" i="11"/>
  <c r="F272" i="11"/>
  <c r="F437" i="11"/>
  <c r="F52" i="11" l="1"/>
  <c r="F620" i="11"/>
  <c r="F340" i="11"/>
  <c r="F134" i="11"/>
  <c r="F836" i="11"/>
  <c r="F726" i="11"/>
  <c r="F419" i="11"/>
  <c r="F550" i="11"/>
  <c r="F551" i="11"/>
  <c r="F273" i="11"/>
  <c r="F274" i="11"/>
  <c r="F163" i="11"/>
  <c r="F697" i="11"/>
  <c r="F438" i="11"/>
  <c r="F53" i="11" l="1"/>
  <c r="F622" i="11"/>
  <c r="F837" i="11"/>
  <c r="F839" i="11" s="1"/>
  <c r="F621" i="11"/>
  <c r="F276" i="11"/>
  <c r="F341" i="11"/>
  <c r="F553" i="11"/>
  <c r="F727" i="11"/>
  <c r="F420" i="11"/>
  <c r="F421" i="11"/>
  <c r="F136" i="11"/>
  <c r="F164" i="11"/>
  <c r="F699" i="11"/>
  <c r="F439" i="11"/>
  <c r="F54" i="11" l="1"/>
  <c r="F624" i="11"/>
  <c r="N46" i="9"/>
  <c r="J36" i="9"/>
  <c r="J53" i="9" s="1"/>
  <c r="F26" i="9"/>
  <c r="F342" i="11"/>
  <c r="F423" i="11"/>
  <c r="F165" i="11"/>
  <c r="F700" i="11"/>
  <c r="F138" i="11"/>
  <c r="F728" i="11"/>
  <c r="F137" i="11"/>
  <c r="F440" i="11"/>
  <c r="F55" i="11" l="1"/>
  <c r="N53" i="9"/>
  <c r="F701" i="11"/>
  <c r="F703" i="11" s="1"/>
  <c r="F140" i="11"/>
  <c r="F343" i="11"/>
  <c r="F166" i="11"/>
  <c r="F729" i="11"/>
  <c r="F57" i="11" l="1"/>
  <c r="F56" i="11"/>
  <c r="F345" i="11"/>
  <c r="F344" i="11"/>
  <c r="F167" i="11"/>
  <c r="F730" i="11"/>
  <c r="F59" i="11" l="1"/>
  <c r="F347" i="11"/>
  <c r="F731" i="11"/>
  <c r="F168" i="11"/>
  <c r="F732" i="11" l="1"/>
  <c r="F169" i="11"/>
  <c r="F733" i="11" l="1"/>
  <c r="F170" i="11"/>
  <c r="F441" i="11"/>
  <c r="F734" i="11" l="1"/>
  <c r="F171" i="11"/>
  <c r="F442" i="11"/>
  <c r="F735" i="11" l="1"/>
  <c r="F172" i="11"/>
  <c r="F443" i="11"/>
  <c r="F173" i="11" l="1"/>
  <c r="F736" i="11"/>
  <c r="F444" i="11"/>
  <c r="F737" i="11" l="1"/>
  <c r="F174" i="11"/>
  <c r="F445" i="11"/>
  <c r="F175" i="11" l="1"/>
  <c r="F738" i="11"/>
  <c r="F446" i="11"/>
  <c r="F176" i="11" l="1"/>
  <c r="F739" i="11"/>
  <c r="F447" i="11"/>
  <c r="F177" i="11" l="1"/>
  <c r="F740" i="11"/>
  <c r="F448" i="11"/>
  <c r="F178" i="11" l="1"/>
  <c r="F741" i="11"/>
  <c r="F449" i="11"/>
  <c r="F179" i="11" l="1"/>
  <c r="F742" i="11"/>
  <c r="F450" i="11"/>
  <c r="F743" i="11" l="1"/>
  <c r="F180" i="11"/>
  <c r="F182" i="11"/>
  <c r="F745" i="11"/>
  <c r="F451" i="11"/>
  <c r="F459" i="11" l="1"/>
  <c r="F746" i="11"/>
  <c r="F183" i="11"/>
  <c r="F452" i="11"/>
  <c r="F460" i="11" l="1"/>
  <c r="F747" i="11"/>
  <c r="F184" i="11"/>
  <c r="F453" i="11"/>
  <c r="F461" i="11" l="1"/>
  <c r="F748" i="11"/>
  <c r="F185" i="11"/>
  <c r="F454" i="11"/>
  <c r="F462" i="11" l="1"/>
  <c r="F186" i="11"/>
  <c r="F749" i="11"/>
  <c r="F455" i="11"/>
  <c r="F463" i="11" l="1"/>
  <c r="F187" i="11"/>
  <c r="F750" i="11"/>
  <c r="F457" i="11"/>
  <c r="F456" i="11"/>
  <c r="F188" i="11" l="1"/>
  <c r="F751" i="11"/>
  <c r="F464" i="11"/>
  <c r="F465" i="11" l="1"/>
  <c r="F752" i="11"/>
  <c r="F189" i="11"/>
  <c r="F466" i="11" l="1"/>
  <c r="F753" i="11"/>
  <c r="F190" i="11"/>
  <c r="F467" i="11" l="1"/>
  <c r="F754" i="11"/>
  <c r="F191" i="11"/>
  <c r="F192" i="11" l="1"/>
  <c r="F468" i="11"/>
  <c r="F755" i="11"/>
  <c r="F193" i="11" l="1"/>
  <c r="F469" i="11"/>
  <c r="F756" i="11"/>
  <c r="F194" i="11" l="1"/>
  <c r="F470" i="11"/>
  <c r="F757" i="11"/>
  <c r="I16" i="9"/>
  <c r="G16" i="9"/>
  <c r="F16" i="9"/>
  <c r="F53" i="9" s="1"/>
  <c r="H16" i="9"/>
  <c r="E16" i="9"/>
  <c r="D16" i="9"/>
  <c r="C16" i="9"/>
  <c r="F195" i="11" l="1"/>
  <c r="F471" i="11"/>
  <c r="F758" i="11"/>
  <c r="F759" i="11" l="1"/>
  <c r="F196" i="11"/>
  <c r="F472" i="11"/>
  <c r="F197" i="11" l="1"/>
  <c r="F199" i="11" s="1"/>
  <c r="F473" i="11"/>
  <c r="F760" i="11"/>
  <c r="F316" i="11" l="1"/>
  <c r="F474" i="11"/>
  <c r="F762" i="11"/>
  <c r="C20" i="9" l="1"/>
  <c r="C53" i="9" s="1"/>
  <c r="M40" i="9"/>
  <c r="F879" i="11"/>
  <c r="E53" i="9"/>
  <c r="F476" i="11"/>
  <c r="I30" i="9" s="1"/>
  <c r="D20" i="9"/>
  <c r="D53" i="9" s="1"/>
  <c r="O53" i="9" l="1"/>
  <c r="K40" i="9"/>
  <c r="K53" i="9" s="1"/>
  <c r="M53" i="9"/>
  <c r="L40" i="9"/>
  <c r="L53" i="9" s="1"/>
  <c r="I53" i="9"/>
  <c r="G30" i="9"/>
  <c r="G53" i="9" s="1"/>
  <c r="H30" i="9"/>
  <c r="H53" i="9" s="1"/>
  <c r="F593" i="11"/>
  <c r="E895" i="11" s="1"/>
  <c r="E897" i="11" l="1"/>
</calcChain>
</file>

<file path=xl/sharedStrings.xml><?xml version="1.0" encoding="utf-8"?>
<sst xmlns="http://schemas.openxmlformats.org/spreadsheetml/2006/main" count="1237" uniqueCount="253">
  <si>
    <t>SERVIÇOS PRELIMINARES</t>
  </si>
  <si>
    <t>CANTEIRO DE OBRAS</t>
  </si>
  <si>
    <t>TOTAL DO ITEM</t>
  </si>
  <si>
    <t>ÁREA PRINCIPAL</t>
  </si>
  <si>
    <t>ISOLAMENTO DA ÁREA</t>
  </si>
  <si>
    <t>SUPER ESTRUTURA</t>
  </si>
  <si>
    <t>ESTRUTURA CONCRETO - PILAR E VIGA</t>
  </si>
  <si>
    <t>ESTRUTURA METÁLICA</t>
  </si>
  <si>
    <t>ALVENARIA DE VEDAÇÃO</t>
  </si>
  <si>
    <t>COBERTURA</t>
  </si>
  <si>
    <t>REVESTIMENTO</t>
  </si>
  <si>
    <t>PISO</t>
  </si>
  <si>
    <t>ESQUADRIAS DE METÁLICA</t>
  </si>
  <si>
    <t>VIDRO</t>
  </si>
  <si>
    <t>PINTURA</t>
  </si>
  <si>
    <t>APARELHOS E METAIS SANITÁRIOS</t>
  </si>
  <si>
    <t>INSTALAÇÃO HIDRÁULICA</t>
  </si>
  <si>
    <t>Instalação Hidraulica</t>
  </si>
  <si>
    <t>Instalação Sanitária</t>
  </si>
  <si>
    <t>Drenagem</t>
  </si>
  <si>
    <t>INSTALAÇÃO DE GÁS</t>
  </si>
  <si>
    <t>INSTALAÇÃO DE AR CONDICIONADO</t>
  </si>
  <si>
    <t>INSTALAÇÃO ELÉTRICA</t>
  </si>
  <si>
    <t>INTERLIGAÇÃO COM SANITÁRIOS</t>
  </si>
  <si>
    <t>ADEQUAÇÃO DOS SANITÁRIOS</t>
  </si>
  <si>
    <t>DEMOLIÇÃO E LIMPEZA</t>
  </si>
  <si>
    <t>ESQUADRIAS METÁLICA</t>
  </si>
  <si>
    <t>ACESSIBILIDADE</t>
  </si>
  <si>
    <t>LIMPEZA</t>
  </si>
  <si>
    <t>m²</t>
  </si>
  <si>
    <t>m</t>
  </si>
  <si>
    <t>un</t>
  </si>
  <si>
    <t>m³</t>
  </si>
  <si>
    <t>cj</t>
  </si>
  <si>
    <t>unxmês</t>
  </si>
  <si>
    <t>kg</t>
  </si>
  <si>
    <t>28.01</t>
  </si>
  <si>
    <t>29.01</t>
  </si>
  <si>
    <t>45.02</t>
  </si>
  <si>
    <t>45.03</t>
  </si>
  <si>
    <t>55.01</t>
  </si>
  <si>
    <t xml:space="preserve">H     </t>
  </si>
  <si>
    <t>ADMINISTRAÇÃO LOCAL</t>
  </si>
  <si>
    <t>00.06</t>
  </si>
  <si>
    <t>M2</t>
  </si>
  <si>
    <t>FUNDAÇÃO</t>
  </si>
  <si>
    <t>PLACA DE IDENTIFICAÇÃO PARA OBRA</t>
  </si>
  <si>
    <t>LOCAÇÃO DE CONTAINER TIPO SANITÁRIO COM 2 VASOS SANITÁRIOS, 2 LAVATÓRIOS, 2 MICTÓRIOS E 4 PONTOS PARA CHUVEIRO - ÁREA MÍNIMA DE 13,80 M²</t>
  </si>
  <si>
    <t>LOCAÇÃO DE CONTAINER TIPO ESCRITÓRIO COM 1 VASO SANITÁRIO, 1 LAVATÓRIO E 1 PONTO PARA CHUVEIRO - ÁREA MÍNIMA DE 13,80 M²</t>
  </si>
  <si>
    <t>FORMA EM MADEIRA COMUM PARA ESTRUTURA</t>
  </si>
  <si>
    <t>CONCRETO USINADO, FCK = 30 MPA - PARA BOMBEAMENTO</t>
  </si>
  <si>
    <t>ARMADURA EM BARRA DE AÇO CA-50 (A OU B) FYK = 500 MPA</t>
  </si>
  <si>
    <t>FORNECIMENTO E MONTAGEM DE ESTRUTURA EM AÇO ASTM-A36, SEM PINTURA</t>
  </si>
  <si>
    <t>ALVENARIA DE BLOCO CERÂMICO DE VEDAÇÃO, USO REVESTIDO, DE 14 CM</t>
  </si>
  <si>
    <t>CHAPISCO COM BIANCO</t>
  </si>
  <si>
    <t>EMBOÇO DESEMPENADO COM ESPUMA DE POLIÉSTER</t>
  </si>
  <si>
    <t>REVESTIMENTO EM PLACA CERÂMICA ESMALTADA DE 20X20 CM, TIPO MONOCOLOR, ASSENTADO E REJUNTADO COM ARGAMASSA INDUSTRIALIZADA</t>
  </si>
  <si>
    <t>REGULARIZAÇÃO DE PISO COM NATA DE CIMENTO E BIANCO</t>
  </si>
  <si>
    <t>ARGAMASSA DE REGULARIZAÇÃO E/OU PROTEÇÃO</t>
  </si>
  <si>
    <t>REVESTIMENTO EM PORCELANATO ESMALTADO ANTIDERRAPANTE PARA ÁREA EXTERNA E AMBIENTE COM ALTO TRÁFEGO, GRUPO DE ABSORÇÃO BIA, ASSENTADO COM ARGAMASSA COLANTE INDUSTRIALIZADA, REJUNTADO</t>
  </si>
  <si>
    <t>TORNEIRA DE MESA PARA PIA COM BICA MÓVEL E AREJADOR EM LATÃO FUNDIDO CROMADO</t>
  </si>
  <si>
    <t>CUBA DE LOUÇA DE EMBUTIR OVAL</t>
  </si>
  <si>
    <t>VÁLVULA AMERICANA</t>
  </si>
  <si>
    <t>SIFÃO PLÁSTICO COM COPO, RÍGIDO, DE 1 1/4´ X 2´</t>
  </si>
  <si>
    <t>TUBO DE PVC RÍGIDO SOLDÁVEL MARROM, DN= 32 MM, (1´), INCLUSIVE CONEXÕES</t>
  </si>
  <si>
    <t>REGISTRO DE GAVETA EM LATÃO FUNDIDO CROMADO COM CANOPLA, DN= 3/4´ - LINHA ESPECIAL</t>
  </si>
  <si>
    <t>TUBO DE PVC RÍGIDO SOLDÁVEL MARROM, DN= 25 MM, (3/4´), INCLUSIVE CONEXÕES</t>
  </si>
  <si>
    <t>ENTRADA COMPLETA DE ÁGUA COM ABRIGO E REGISTRO DE GAVETA, DN= 3/4´</t>
  </si>
  <si>
    <t>TUBO DE PVC RÍGIDO BRANCO PXB COM VIROLA E ANEL DE BORRACHA, LINHA ESGOTO SÉRIE NORMAL, DN= 50 MM, INCLUSIVE CONEXÕES</t>
  </si>
  <si>
    <t>TUBO DE PVC RÍGIDO BRANCO PXB COM VIROLA E ANEL DE BORRACHA, LINHA ESGOTO SÉRIE NORMAL, DN= 100 MM, INCLUSIVE CONEXÕES</t>
  </si>
  <si>
    <t>CAIXA DE GORDURA EM PVC COM TAMPA REFORÇADA - CAPACIDADE 19 LITROS</t>
  </si>
  <si>
    <t>CAIXA SIFONADA DE PVC RÍGIDO DE 150 X 150 X 50 MM, COM GRELHA</t>
  </si>
  <si>
    <t>CAIXA DE INSPEÇÃO DO TERRA CILÍNDRICA EM PVC RÍGIDO, DIÂMETRO DE 300 MM - H= 600 MM</t>
  </si>
  <si>
    <t>CAIXA DE AREIA EM PVC, DIÂMETRO NOMINAL DE 100 MM</t>
  </si>
  <si>
    <t>TUBO DE PVC RÍGIDO PXB COM VIROLA E ANEL DE BORRACHA, LINHA ESGOTO SÉRIE REFORÇADA ´R´, DN= 100 MM, INCLUSIVE CONEXÕES</t>
  </si>
  <si>
    <t>TUBO DE PVC RÍGIDO PXB COM VIROLA E ANEL DE BORRACHA, LINHA ESGOTO SÉRIE REFORÇADA ´R´. DN= 150 MM, INCLUSIVE CONEXÕES</t>
  </si>
  <si>
    <t>ENTRADA COMPLETA DE GÁS GLP COM 2 CILINDROS DE 45 KG</t>
  </si>
  <si>
    <t>TUBO DE COBRE CLASSE A, DN= 15MM (1/2´), INCLUSIVE CONEXÕES</t>
  </si>
  <si>
    <t>POSTE DE CONCRETO CIRCULAR, 200 KG, H = 7,00 M</t>
  </si>
  <si>
    <t>DISJUNTOR TERMOMAGNÉTICO, TRIPOLAR 220/380 V, CORRENTE DE 60 A ATÉ 100 A</t>
  </si>
  <si>
    <t>ELETRODUTO CORRUGADO EM POLIETILENO DE ALTA DENSIDADE, DN= 50 MM, COM ACESSÓRIOS</t>
  </si>
  <si>
    <t>QUADRO DE DISTRIBUIÇÃO UNIVERSAL DE EMBUTIR, PARA DISJUNTORES 34 DIN / 24 BOLT-ON - 150 A - SEM COMPONENTES</t>
  </si>
  <si>
    <t>HASTE DE ATERRAMENTO DE 3/4'' X 3 M</t>
  </si>
  <si>
    <t>CAIXA EM PVC DE 4´ X 2´</t>
  </si>
  <si>
    <t>INTERRUPTOR COM 1 TECLA SIMPLES E PLACA</t>
  </si>
  <si>
    <t>CONJUNTO 2 TOMADAS 2P+T DE 10 A, COMPLETO</t>
  </si>
  <si>
    <t>CABO DE COBRE DE 2,5 MM², ISOLAMENTO 750 V - ISOLAÇÃO EM PVC 70°C</t>
  </si>
  <si>
    <t>DEMOLIÇÃO MANUAL DE ALVENARIA DE FUNDAÇÃO/EMBASAMENTO</t>
  </si>
  <si>
    <t>DEMOLIÇÃO MANUAL DE REVESTIMENTO CERÂMICO, INCLUINDO A BASE</t>
  </si>
  <si>
    <t>REMOÇÃO DE ENTULHO SEPARADO DE OBRA COM CAÇAMBA METÁLICA - TERRA, ALVENARIA, CONCRETO, ARGAMASSA, MADEIRA, PAPEL, PLÁSTICO OU METAL</t>
  </si>
  <si>
    <t>DIVISÓRIA EM PLACAS DE GRANILITE COM ESPESSURA DE 3 CM</t>
  </si>
  <si>
    <t>BACIA SIFONADA COM CAIXA DE DESCARGA ACOPLADA SEM TAMPA - 6 LITROS</t>
  </si>
  <si>
    <t>BACIA SIFONADA DE LOUÇA PARA PESSOAS COM MOBILIDADE REDUZIDA - 6 LITROS</t>
  </si>
  <si>
    <t>TAMPA DE PLÁSTICO PARA BACIA SANITÁRIA</t>
  </si>
  <si>
    <t>LAVATÓRIO DE LOUÇA COM COLUNA</t>
  </si>
  <si>
    <t>LAVATÓRIO DE LOUÇA PARA CANTO SEM COLUNA PARA PESSOAS COM MOBILIDADE REDUZIDA</t>
  </si>
  <si>
    <t>TORNEIRA VOLANTE TIPO ALAVANCA</t>
  </si>
  <si>
    <t>TORNEIRA LONGA SEM ROSCA PARA USO GERAL, EM LATÃO FUNDIDO CROMADO</t>
  </si>
  <si>
    <t>DISPENSER TOALHEIRO EM ABS, PARA FOLHAS</t>
  </si>
  <si>
    <t>DISPENSER PAPEL HIGIÊNICO EM ABS PARA ROLÃO 300 / 600 M, COM VISOR</t>
  </si>
  <si>
    <t>SABONETEIRA TIPO DISPENSER, PARA REFIL DE 800 ML</t>
  </si>
  <si>
    <t>BARRA DE APOIO EM ÂNGULO DE 90°, PARA PESSOAS COM MOBILIDADE REDUZIDA, EM TUBO DE AÇO INOXIDÁVEL DE 1 1/2´ X 800 X 800 MM</t>
  </si>
  <si>
    <t>BARRA DE APOIO RETA, PARA PESSOAS COM MOBILIDADE REDUZIDA, EM TUBO DE AÇO INOXIDÁVEL DE 1 1/2´ X 500 MM</t>
  </si>
  <si>
    <t>BARRA DE APOIO LATERAL PARA LAVATÓRIO, PARA PESSOAS COM MOBILIDADE REDUZIDA, EM TUBO DE AÇO INOXIDÁVEL DE 1.1/4", COMPRIMENTO 25 A 30 CM</t>
  </si>
  <si>
    <t>LUMINÁRIA LED QUADRADA DE SOBREPOR COM DIFUSOR PRISMÁTICO TRANSLÚCIDO, 4000 K, FLUXO LUMINOSO DE 1363 A 1800 LM, POTÊNCIA DE 15 A 19 W</t>
  </si>
  <si>
    <t>LIMPEZA FINAL DA OBRA</t>
  </si>
  <si>
    <t>28.00</t>
  </si>
  <si>
    <t>FORRO</t>
  </si>
  <si>
    <t>EQUIPAMENTOS DE APOIO</t>
  </si>
  <si>
    <t>VIGIA NOTURNO COM ENCARGOS COMPLEMENTARES</t>
  </si>
  <si>
    <t>TRATAMENTO E CALAFETAÇÃO DO PARAFUSO COM PU 30/40</t>
  </si>
  <si>
    <t xml:space="preserve">UN  </t>
  </si>
  <si>
    <t xml:space="preserve"> ENTRADA DE ENERGIA ELÉTRICA, AÉREA, TRIFÁSICA, COM CAIXA DE EMBUTIR, CABO DE 16 MM2 E DISJUNTOR DIN 50A (NÃO INCLUSO O POSTE DE CONCRETO). A
 F_07/2020</t>
  </si>
  <si>
    <t>PREFEITURA DO MUNICÍPIO DE BERTIOGA</t>
  </si>
  <si>
    <t>CRONOGRAMA FÍSICO - FINANCEIRO</t>
  </si>
  <si>
    <t>MESES</t>
  </si>
  <si>
    <t>Item</t>
  </si>
  <si>
    <t>ETAPAS DE SERVIÇOS</t>
  </si>
  <si>
    <t>VALOR</t>
  </si>
  <si>
    <t>R$</t>
  </si>
  <si>
    <t>VALOR TOTAL DOS SERVIÇOS</t>
  </si>
  <si>
    <t>M</t>
  </si>
  <si>
    <t>UN</t>
  </si>
  <si>
    <t>TAPUME COM TELHA METÁLICA. AF_05/2018</t>
  </si>
  <si>
    <t>KG</t>
  </si>
  <si>
    <t>M3</t>
  </si>
  <si>
    <t>DISJUNTOR TERMOMAGNÉTICO TRIPOLAR , CORRENTE NOMINAL DE 125A - FORNECIMENTO E INSTALAÇÃO. AF_10/2020</t>
  </si>
  <si>
    <t>TOTAL GERAL</t>
  </si>
  <si>
    <t>Prazo:</t>
  </si>
  <si>
    <t>L.S.:</t>
  </si>
  <si>
    <t>Desonerado</t>
  </si>
  <si>
    <t>Custo</t>
  </si>
  <si>
    <t>Descrição dos Serviços</t>
  </si>
  <si>
    <t>Unid.</t>
  </si>
  <si>
    <t>Quant.</t>
  </si>
  <si>
    <t>Unitário</t>
  </si>
  <si>
    <t>Preço Total</t>
  </si>
  <si>
    <t>00.05</t>
  </si>
  <si>
    <t>00.07</t>
  </si>
  <si>
    <t>01.01</t>
  </si>
  <si>
    <t>CJ</t>
  </si>
  <si>
    <t>UNMES</t>
  </si>
  <si>
    <t>MXMES</t>
  </si>
  <si>
    <t>INSTALAÇÃO SANITÁRIA</t>
  </si>
  <si>
    <t>RECUPERAÇÂO ESTRUTURAL</t>
  </si>
  <si>
    <t>AR CONDICIONADO</t>
  </si>
  <si>
    <t>INSTALAÇÃO HIDRÁULICA/SANITÁRIA</t>
  </si>
  <si>
    <t>DRENAGEM</t>
  </si>
  <si>
    <t>RECUPERAÇÃO ESTRUTURAL</t>
  </si>
  <si>
    <t>BDI:</t>
  </si>
  <si>
    <t>PINTURA EPÓXI BICOMPONENTE EM ESTRUTURAS METÁLICAS</t>
  </si>
  <si>
    <t>LIMPEZA DE ARMADURA COM ESCOVA DE AÇO</t>
  </si>
  <si>
    <t>TRATAMENTO DE ARMADURA COM PRODUTO ANTICORROSIVO A BASE DE ZINCO</t>
  </si>
  <si>
    <t>PAVILHÃO 01 - RESTAURANTE</t>
  </si>
  <si>
    <t>PAVILHÃO 05 - RESTAURANTE</t>
  </si>
  <si>
    <t>TOTAL  PAVILHÃO 01 - RESTAURANTE</t>
  </si>
  <si>
    <t>PAVILHÃO 03 - SALÃO DE JOGOS MELHOR IDADE</t>
  </si>
  <si>
    <t>TOTAL  PAVILHÃO 03 - SALÃO DE JOGOS MELHOR IDADE</t>
  </si>
  <si>
    <t>TOTAL PAVILHÃO 05 - RESTAURANTE</t>
  </si>
  <si>
    <t>12 meses</t>
  </si>
  <si>
    <t>PLANILHA TOTAL</t>
  </si>
  <si>
    <t>PLANILHA</t>
  </si>
  <si>
    <t>Objeto: REVITALIZAÇÃO DOS QUIOSQUES DA ORLA DA PRAIA DA ENSEADA</t>
  </si>
  <si>
    <t>Endereço:  AV. TOMÉ DE SOUZA</t>
  </si>
  <si>
    <t>TRILHO INOX COMPLETO</t>
  </si>
  <si>
    <t>PARAFUSO INOX</t>
  </si>
  <si>
    <t>SERVIÇOS ADICIONAIS PARA AO TRÊS QUIOSQUES</t>
  </si>
  <si>
    <t>PAVILHÃ0  01, 03 E 05</t>
  </si>
  <si>
    <t>UNID</t>
  </si>
  <si>
    <t>ENTRADA DE ENERGIA ELÉTRICA, AÉREA, TRIFÁSICA, COM CAIXA DE EMBUTIR, CABO DE 35 MM2 E DISJUNTOR DIN 50A (NÃO INCLUSO O POSTE DE CONCRETO). AF_07/2020_PS</t>
  </si>
  <si>
    <t>AR CONDICIONADO SPLIT ON/OFF, CASSETE (TETO), 60000 BTU/H, CICLO QUENTE/FRIO - FORNECIMENTO E INSTALAÇÃO. AF_11/2021_PE</t>
  </si>
  <si>
    <t>52.03</t>
  </si>
  <si>
    <t>52.04</t>
  </si>
  <si>
    <t>52.05</t>
  </si>
  <si>
    <t>52.06</t>
  </si>
  <si>
    <t>56.01</t>
  </si>
  <si>
    <t>83.01</t>
  </si>
  <si>
    <t>55.00</t>
  </si>
  <si>
    <t>64.00</t>
  </si>
  <si>
    <t>83.00</t>
  </si>
  <si>
    <t>LOCAÇÃO DE CONTAINER TIPO DEPÓSITO - ÁREA MÍNIMA DE 13,80 M²</t>
  </si>
  <si>
    <t>MONTAGEM E DESMONTAGEM DE ANDAIME TORRE METÁLICA COM ALTURA ATÉ 10 M</t>
  </si>
  <si>
    <t>ANDAIME TORRE METÁLICO (1,5 X 1,5 M) COM PISO METÁLICO</t>
  </si>
  <si>
    <t>CONCRETO PREPARADO NO LOCAL, FCK = 20 MPA</t>
  </si>
  <si>
    <t>LANÇAMENTO E ADENSAMENTO DE CONCRETO OU MASSA EM ESTRUTURA</t>
  </si>
  <si>
    <t>DEMOLIÇÃO MANUAL DE CONCRETO SIMPLES</t>
  </si>
  <si>
    <t>LANÇAMENTO E ADENSAMENTO DE CONCRETO OU MASSA EM FUNDAÇÃO</t>
  </si>
  <si>
    <t>FORMA EM MADEIRA COMUM PARA FUNDAÇÃO</t>
  </si>
  <si>
    <t>CALHA, RUFO, AFINS EM CHAPA GALVANIZADA Nº 24 - CORTE 0,50 M</t>
  </si>
  <si>
    <t>RODAPÉ EM PORCELANATO ESMALTADO ANTIDERRAPANTE PARA ÁREA EXTERNA E AMBIENTE COM ALTO TRÁFEGO, GRUPO DE ABSORÇÃO BIA, ASSENTADO COM ARGAMASSA COLANTE INDUSTRIALIZADA, REJUNTADO</t>
  </si>
  <si>
    <t>PEITORIL E/OU SOLEIRA EM GRANITO, ESPESSURA DE 2 CM E LARGURA DE 21 CM ATÉ 30 CM, ACABAMENTO POLIDO</t>
  </si>
  <si>
    <t>REVESTIMENTO EM BORRACHA SINTÉTICA COLORIDA DE 5 MM, PARA SINALIZAÇÃO TÁTIL DE ALERTA / DIRECIONAL - COLADO</t>
  </si>
  <si>
    <t>PORTA VENEZIANA DE ABRIR EM ALUMÍNIO, LINHA COMERCIAL</t>
  </si>
  <si>
    <t>PORTA DE ENTRADA DE ABRIR EM ALUMÍNIO, SOB MEDIDA</t>
  </si>
  <si>
    <t>PORTA DE ENTRADA DE CORRER EM ALUMÍNIO, SOB MEDIDA</t>
  </si>
  <si>
    <t>CAIXILHO EM ALUMÍNIO BASCULANTE, SOB MEDIDA</t>
  </si>
  <si>
    <t>VIDRO LAMINADO TEMPERADO INCOLOR DE 16 MM</t>
  </si>
  <si>
    <t>PERFIL EM ALUMÍNIO NATURAL</t>
  </si>
  <si>
    <t>VIDRO LISO TRANSPARENTE DE 4 MM</t>
  </si>
  <si>
    <t>TINTA LÁTEX EM MASSA, INCLUSIVE PREPARO</t>
  </si>
  <si>
    <t>REMOÇÃO DE PINTURA EM SUPERFÍCIES DE MADEIRA E/OU METÁLICAS COM LIXAMENTO</t>
  </si>
  <si>
    <t>ESMALTE A BASE DE ÁGUA EM ESTRUTURA METÁLICA</t>
  </si>
  <si>
    <t>MASSA CORRIDA À BASE DE RESINA ACRÍLICA</t>
  </si>
  <si>
    <t>CUBA EM AÇO INOXIDÁVEL SIMPLES DE 500X400X400MM</t>
  </si>
  <si>
    <t>TAMPO/BANCADA EM GRANITO, COM FRONTÃO, ESPESSURA DE 2 CM, ACABAMENTO POLIDO</t>
  </si>
  <si>
    <t>CORTINA DE AR COM DUAS VELOCIDADES, PARA VÃO DE 1,20 M</t>
  </si>
  <si>
    <t>CABO DE COBRE DE 1,5 MM², ISOLAMENTO 750 V - ISOLAÇÃO EM PVC 70°C</t>
  </si>
  <si>
    <t>CABO DE COBRE DE 4 MM², ISOLAMENTO 750 V - ISOLAÇÃO EM PVC 70°C</t>
  </si>
  <si>
    <t>CABO DE COBRE FLEXÍVEL DE 16 MM², ISOLAMENTO 0,6/1KV - ISOLAÇÃO HEPR 90°C</t>
  </si>
  <si>
    <t>SUPRESSOR DE SURTO MONOFÁSICO, CORRENTE NOMINAL 20 KA, IMAX. DE SURTO 50 ATÉ 80 KA</t>
  </si>
  <si>
    <t>DISPOSITIVO DIFERENCIAL RESIDUAL DE 100 A X 30 MA - 4 POLOS</t>
  </si>
  <si>
    <t>DISJUNTOR TERMOMAGNÉTICO, BIPOLAR 220/380 V, CORRENTE DE 10 A ATÉ 50 A</t>
  </si>
  <si>
    <t>BARRAMENTO DE COBRE NU</t>
  </si>
  <si>
    <t>TOMADA 2P+T DE 20 A - 250 V, COMPLETA</t>
  </si>
  <si>
    <t>INTERRUPTOR COM 2 TECLAS SIMPLES E PLACA</t>
  </si>
  <si>
    <t>ELETRODUTO DE PVC RÍGIDO ROSCÁVEL DE 3/4´ - COM ACESSÓRIOS</t>
  </si>
  <si>
    <t>ELETRODUTO DE PVC RÍGIDO ROSCÁVEL DE 1´ - COM ACESSÓRIOS</t>
  </si>
  <si>
    <t>CONECTOR OLHAL CABO/HASTE DE 5/8´</t>
  </si>
  <si>
    <t>CAIXA EM ALUMÍNIO FUNDIDO À PROVA DE TEMPO, UMIDADE, GASES, VAPORES E PÓ, 200 X 200 X 200 MM</t>
  </si>
  <si>
    <t>CONDULETE METÁLICO DE 3/4´</t>
  </si>
  <si>
    <t>CONDULETE METÁLICO DE 1´</t>
  </si>
  <si>
    <t>LUMINÁRIA LED RETANGULAR DE SOBREPOR COM DIFUSOR TRANSLÚCIDO, 4000 K, FLUXO LUMINOSO DE 3690 A 4800 LM, POTÊNCIA DE 38 W A 41 W</t>
  </si>
  <si>
    <t>CABO DE COBRE FLEXÍVEL DE 25 MM², ISOLAMENTO 0,6/1KV - ISOLAÇÃO HEPR 90°C</t>
  </si>
  <si>
    <t>CABO DE COBRE FLEXÍVEL DE 50 MM², ISOLAMENTO 0,6/1KV - ISOLAÇÃO HEPR 90°C</t>
  </si>
  <si>
    <t>CABO DE COBRE DE 6 MM², ISOLAMENTO 750 V - ISOLAÇÃO EM PVC 70°C</t>
  </si>
  <si>
    <t>DISJUNTOR TERMOMAGNÉTICO, TRIPOLAR 220/380 V, CORRENTE DE 10 A ATÉ 50 A</t>
  </si>
  <si>
    <t>ELETRODUTO CORRUGADO EM POLIETILENO DE ALTA DENSIDADE, DN= 125 MM, COM ACESSÓRIOS</t>
  </si>
  <si>
    <t>ELETRODUTO DE PVC RÍGIDO ROSCÁVEL DE 2 1/2´ - COM ACESSÓRIOS</t>
  </si>
  <si>
    <t>CONDULETE METÁLICO DE 2 1/2´</t>
  </si>
  <si>
    <t>CAIXA EM PVC DE 4´ X 4´</t>
  </si>
  <si>
    <t>DISPOSITIVO DE PROTEÇÃO CONTRA SURTO, 1 POLO, MONOBLOCO, SUPORTABILIDADE &lt;=1,5KV, F+N / F+F, UN ATÉ 230/264V, CURVA DE ENSAIO 8/20µS - CLASSE 3</t>
  </si>
  <si>
    <t>FORNECIMENTO E MONTAGEM DE ESTRUTURA METÁLICA EM PERFIL METALON, SEM PINTURA</t>
  </si>
  <si>
    <t>CALHA, RUFO, AFINS EM CHAPA GALVANIZADA Nº 24 - CORTE 0,33 M</t>
  </si>
  <si>
    <t>COBERTURA PLANA EM CHAPA DE POLICARBONATO ALVEOLAR DE 10 MM</t>
  </si>
  <si>
    <t>RETIRADA DE FOLHA DE ESQUADRIA EM MADEIRA</t>
  </si>
  <si>
    <t>RETIRADA DE GUARNIÇÃO, MOLDURA E PEÇAS LINEARES EM MADEIRA, FIXADAS</t>
  </si>
  <si>
    <t>RETIRADA DE DIVISÓRIA EM PLACA DE CONCRETO, GRANITO, GRANILITE OU MÁRMORE</t>
  </si>
  <si>
    <t>RETIRADA DE APARELHO SANITÁRIO INCLUINDO ACESSÓRIOS</t>
  </si>
  <si>
    <t>ELEMENTO VAZADO EM VIDRO, TIPO VENEZIANA DE 20 X 20 X 6 CM</t>
  </si>
  <si>
    <t>CHAPISCO COM ADESIVO DE ALTO DESEMPENHO</t>
  </si>
  <si>
    <t>REVESTIMENTO EM PLACA CERÂMICA ESMALTADA DE 10X10 CM, ASSENTADO E REJUNTADO COM ARGAMASSA INDUSTRIALIZADA</t>
  </si>
  <si>
    <t>REGULARIZAÇÃO DE PISO COM NATA DE CIMENTO E ADESIVO DE ALTO DESEMPENHO</t>
  </si>
  <si>
    <t>GRADE DE PROTEÇÃO PARA CAIXILHOS</t>
  </si>
  <si>
    <t>REVESTIMENTO EM CHAPA DE AÇO INOXIDÁVEL PARA PROTEÇÃO DE PORTAS, ALTURA DE 40 CM</t>
  </si>
  <si>
    <t>FORRO EM FIBRA MINERAL NRC 0.50, REVESTIDO EM LÁTEX</t>
  </si>
  <si>
    <t>CUBA EM AÇO INOXIDÁVEL SIMPLES DE 300 X 140MM</t>
  </si>
  <si>
    <t>BACIA SIFONADA DE LOUÇA PARA PESSOAS COM MOBILIDADE REDUZIDA - CAPACIDADE DE 6 LITROS</t>
  </si>
  <si>
    <t>TORNEIRA CLÍNICA COM VOLANTE TIPO ALAVANCA</t>
  </si>
  <si>
    <t>LUMINÁRIA LED QUADRADA DE SOBREPOR COM DIFUSOR PRISMÁTICO TRANSLÚCIDO, 4000 K, FLUXO LUMINOSO DE 1363 A 1800 LM, POTÊNCIA DE 15 W A 24 W</t>
  </si>
  <si>
    <t>IMPERMEABILIZAÇÃO EM MANTA ASFÁLTICA COM ARMADURA, TIPO III-B, ESPESSURA DE 4 MM</t>
  </si>
  <si>
    <t>PUXADOR DUPLO EM AÇO INOXIDÁVEL, PARA PORTA DE MADEIRA, ALUMÍNIO OU VIDRO, DE 350 MM</t>
  </si>
  <si>
    <t>CANALETA COM GRELHA EM ALUMÍNIO, SAÍDA CENTRAL / VERTICAL, LARGURA DE 46 MM</t>
  </si>
  <si>
    <t>BDI 0,00%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</si>
</sst>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#,##0.00\ ;\-#,##0.00\ ;&quot; -&quot;#\ ;@\ "/>
    <numFmt numFmtId="165" formatCode="00\.00"/>
    <numFmt numFmtId="166" formatCode="_(* #,##0.00_);_(* \(#,##0.00\);_(* &quot;-&quot;??_);_(@_)"/>
    <numFmt numFmtId="167" formatCode="#,##0.00_ ;\-#,##0.00\ "/>
    <numFmt numFmtId="168" formatCode="mm/yy"/>
    <numFmt numFmtId="169" formatCode="_(* #,##0_);_(* \(#,##0\);_(* &quot;-&quot;??_);_(@_)"/>
    <numFmt numFmtId="170" formatCode="[$-416]mmm\-yy;@"/>
  </numFmts>
  <fonts count="38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Mangal"/>
      <family val="2"/>
    </font>
    <font>
      <sz val="11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1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 Unicode MS"/>
      <family val="2"/>
    </font>
    <font>
      <b/>
      <sz val="9"/>
      <name val="Arial"/>
      <family val="2"/>
    </font>
    <font>
      <b/>
      <sz val="9"/>
      <color indexed="8"/>
      <name val="Arial Unicode MS"/>
      <family val="2"/>
    </font>
    <font>
      <sz val="9"/>
      <name val="Arial Unicode MS"/>
      <family val="2"/>
    </font>
    <font>
      <b/>
      <sz val="9"/>
      <color rgb="FFFF0000"/>
      <name val="Arial"/>
      <family val="2"/>
    </font>
    <font>
      <sz val="15"/>
      <name val="Calibri"/>
      <family val="2"/>
      <scheme val="minor"/>
    </font>
    <font>
      <sz val="9"/>
      <color indexed="30"/>
      <name val="Arial"/>
      <family val="2"/>
    </font>
    <font>
      <b/>
      <sz val="9"/>
      <color indexed="12"/>
      <name val="Arial"/>
      <family val="2"/>
    </font>
    <font>
      <sz val="9"/>
      <color rgb="FFFF0000"/>
      <name val="Arial"/>
      <family val="2"/>
    </font>
    <font>
      <b/>
      <sz val="9"/>
      <color indexed="8"/>
      <name val="Arial"/>
      <family val="2"/>
    </font>
    <font>
      <sz val="9"/>
      <color indexed="12"/>
      <name val="Arial"/>
      <family val="2"/>
    </font>
    <font>
      <sz val="9"/>
      <color indexed="6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b/>
      <sz val="8"/>
      <name val="Arial"/>
      <family val="2"/>
    </font>
    <font>
      <b/>
      <sz val="10"/>
      <name val="Arial Unicode MS"/>
      <family val="2"/>
    </font>
    <font>
      <b/>
      <sz val="8"/>
      <name val="Arial Unicode MS"/>
      <family val="2"/>
    </font>
    <font>
      <i/>
      <sz val="9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b/>
      <sz val="10"/>
      <color indexed="8"/>
      <name val="Arial Unicode MS"/>
      <family val="2"/>
    </font>
    <font>
      <sz val="10"/>
      <color indexed="10"/>
      <name val="Arial Unicode MS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37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</borders>
  <cellStyleXfs count="20">
    <xf numFmtId="0" fontId="0" fillId="0" borderId="0"/>
    <xf numFmtId="164" fontId="5" fillId="0" borderId="0" applyFill="0" applyBorder="0" applyAlignment="0" applyProtection="0"/>
    <xf numFmtId="0" fontId="8" fillId="0" borderId="0"/>
    <xf numFmtId="0" fontId="8" fillId="0" borderId="0"/>
    <xf numFmtId="166" fontId="8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166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3" fillId="0" borderId="0"/>
    <xf numFmtId="0" fontId="11" fillId="0" borderId="0"/>
    <xf numFmtId="9" fontId="8" fillId="0" borderId="0" applyFont="0" applyFill="0" applyBorder="0" applyAlignment="0" applyProtection="0"/>
    <xf numFmtId="0" fontId="12" fillId="0" borderId="0"/>
    <xf numFmtId="0" fontId="2" fillId="0" borderId="0"/>
    <xf numFmtId="0" fontId="2" fillId="0" borderId="0"/>
    <xf numFmtId="166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8" fillId="0" borderId="0" applyFont="0" applyFill="0" applyBorder="0" applyAlignment="0" applyProtection="0"/>
  </cellStyleXfs>
  <cellXfs count="264">
    <xf numFmtId="0" fontId="0" fillId="0" borderId="0" xfId="0"/>
    <xf numFmtId="0" fontId="7" fillId="0" borderId="0" xfId="1" applyNumberFormat="1" applyFont="1" applyFill="1" applyBorder="1" applyAlignment="1" applyProtection="1">
      <alignment vertical="center"/>
    </xf>
    <xf numFmtId="0" fontId="13" fillId="0" borderId="6" xfId="14" applyFont="1" applyBorder="1" applyAlignment="1">
      <alignment vertical="center"/>
    </xf>
    <xf numFmtId="0" fontId="13" fillId="0" borderId="7" xfId="14" applyFont="1" applyBorder="1" applyAlignment="1">
      <alignment vertical="center"/>
    </xf>
    <xf numFmtId="0" fontId="13" fillId="0" borderId="8" xfId="14" applyFont="1" applyBorder="1" applyAlignment="1">
      <alignment vertical="center"/>
    </xf>
    <xf numFmtId="0" fontId="13" fillId="0" borderId="0" xfId="14" applyFont="1"/>
    <xf numFmtId="0" fontId="14" fillId="0" borderId="9" xfId="14" applyFont="1" applyBorder="1" applyAlignment="1">
      <alignment vertical="center"/>
    </xf>
    <xf numFmtId="0" fontId="13" fillId="0" borderId="10" xfId="14" applyFont="1" applyBorder="1"/>
    <xf numFmtId="0" fontId="15" fillId="0" borderId="0" xfId="14" applyFont="1" applyAlignment="1">
      <alignment horizontal="left" vertical="center"/>
    </xf>
    <xf numFmtId="0" fontId="14" fillId="0" borderId="0" xfId="14" applyFont="1" applyAlignment="1">
      <alignment vertical="center"/>
    </xf>
    <xf numFmtId="0" fontId="15" fillId="0" borderId="0" xfId="14" applyFont="1" applyAlignment="1">
      <alignment horizontal="center" vertical="center"/>
    </xf>
    <xf numFmtId="168" fontId="16" fillId="0" borderId="0" xfId="14" applyNumberFormat="1" applyFont="1" applyAlignment="1">
      <alignment vertical="center"/>
    </xf>
    <xf numFmtId="168" fontId="16" fillId="0" borderId="9" xfId="14" applyNumberFormat="1" applyFont="1" applyBorder="1" applyAlignment="1">
      <alignment vertical="center"/>
    </xf>
    <xf numFmtId="17" fontId="15" fillId="0" borderId="10" xfId="14" applyNumberFormat="1" applyFont="1" applyBorder="1" applyAlignment="1">
      <alignment horizontal="left" vertical="center"/>
    </xf>
    <xf numFmtId="0" fontId="17" fillId="0" borderId="9" xfId="14" applyFont="1" applyBorder="1" applyAlignment="1">
      <alignment vertical="center"/>
    </xf>
    <xf numFmtId="0" fontId="18" fillId="0" borderId="10" xfId="14" applyFont="1" applyBorder="1"/>
    <xf numFmtId="0" fontId="13" fillId="0" borderId="0" xfId="14" applyFont="1" applyAlignment="1">
      <alignment vertical="center"/>
    </xf>
    <xf numFmtId="0" fontId="17" fillId="0" borderId="0" xfId="14" applyFont="1" applyAlignment="1">
      <alignment vertical="center"/>
    </xf>
    <xf numFmtId="0" fontId="15" fillId="0" borderId="10" xfId="14" applyFont="1" applyBorder="1" applyAlignment="1">
      <alignment vertical="center"/>
    </xf>
    <xf numFmtId="17" fontId="15" fillId="0" borderId="10" xfId="14" applyNumberFormat="1" applyFont="1" applyBorder="1" applyAlignment="1">
      <alignment vertical="center"/>
    </xf>
    <xf numFmtId="0" fontId="15" fillId="0" borderId="0" xfId="14" applyFont="1" applyAlignment="1">
      <alignment vertical="center"/>
    </xf>
    <xf numFmtId="0" fontId="17" fillId="0" borderId="11" xfId="14" applyFont="1" applyBorder="1" applyAlignment="1">
      <alignment vertical="center"/>
    </xf>
    <xf numFmtId="0" fontId="13" fillId="0" borderId="12" xfId="14" applyFont="1" applyBorder="1" applyAlignment="1">
      <alignment vertical="center"/>
    </xf>
    <xf numFmtId="0" fontId="14" fillId="0" borderId="13" xfId="14" applyFont="1" applyBorder="1" applyAlignment="1">
      <alignment vertical="center"/>
    </xf>
    <xf numFmtId="168" fontId="16" fillId="0" borderId="13" xfId="14" applyNumberFormat="1" applyFont="1" applyBorder="1" applyAlignment="1">
      <alignment vertical="center"/>
    </xf>
    <xf numFmtId="168" fontId="16" fillId="0" borderId="11" xfId="14" applyNumberFormat="1" applyFont="1" applyBorder="1" applyAlignment="1">
      <alignment vertical="center"/>
    </xf>
    <xf numFmtId="0" fontId="17" fillId="0" borderId="12" xfId="14" applyFont="1" applyBorder="1" applyAlignment="1">
      <alignment vertical="center"/>
    </xf>
    <xf numFmtId="168" fontId="16" fillId="0" borderId="9" xfId="14" applyNumberFormat="1" applyFont="1" applyBorder="1"/>
    <xf numFmtId="0" fontId="14" fillId="0" borderId="0" xfId="14" applyFont="1" applyAlignment="1">
      <alignment horizontal="right"/>
    </xf>
    <xf numFmtId="0" fontId="14" fillId="0" borderId="0" xfId="14" applyFont="1"/>
    <xf numFmtId="168" fontId="16" fillId="0" borderId="0" xfId="14" applyNumberFormat="1" applyFont="1"/>
    <xf numFmtId="0" fontId="14" fillId="0" borderId="10" xfId="14" applyFont="1" applyBorder="1"/>
    <xf numFmtId="0" fontId="17" fillId="0" borderId="6" xfId="14" applyFont="1" applyBorder="1" applyAlignment="1">
      <alignment horizontal="center" vertical="center" wrapText="1"/>
    </xf>
    <xf numFmtId="0" fontId="15" fillId="0" borderId="14" xfId="14" applyFont="1" applyBorder="1" applyAlignment="1">
      <alignment horizontal="center" vertical="center" wrapText="1"/>
    </xf>
    <xf numFmtId="0" fontId="15" fillId="0" borderId="17" xfId="14" applyFont="1" applyBorder="1" applyAlignment="1">
      <alignment horizontal="center" vertical="center" wrapText="1"/>
    </xf>
    <xf numFmtId="0" fontId="15" fillId="0" borderId="9" xfId="14" applyFont="1" applyBorder="1" applyAlignment="1">
      <alignment horizontal="center" vertical="center" wrapText="1"/>
    </xf>
    <xf numFmtId="0" fontId="15" fillId="0" borderId="18" xfId="14" applyFont="1" applyBorder="1" applyAlignment="1">
      <alignment horizontal="center" vertical="center" wrapText="1"/>
    </xf>
    <xf numFmtId="0" fontId="15" fillId="0" borderId="19" xfId="14" applyFont="1" applyBorder="1" applyAlignment="1">
      <alignment horizontal="center" vertical="center" wrapText="1"/>
    </xf>
    <xf numFmtId="0" fontId="15" fillId="0" borderId="5" xfId="14" applyFont="1" applyBorder="1" applyAlignment="1">
      <alignment horizontal="center" vertical="center" wrapText="1"/>
    </xf>
    <xf numFmtId="0" fontId="15" fillId="0" borderId="20" xfId="14" applyFont="1" applyBorder="1" applyAlignment="1">
      <alignment horizontal="center" vertical="center" wrapText="1"/>
    </xf>
    <xf numFmtId="0" fontId="15" fillId="0" borderId="11" xfId="14" applyFont="1" applyBorder="1" applyAlignment="1">
      <alignment horizontal="center" vertical="center" wrapText="1"/>
    </xf>
    <xf numFmtId="0" fontId="14" fillId="0" borderId="21" xfId="14" applyFont="1" applyBorder="1" applyAlignment="1">
      <alignment horizontal="center" vertical="center" wrapText="1"/>
    </xf>
    <xf numFmtId="0" fontId="15" fillId="0" borderId="22" xfId="14" applyFont="1" applyBorder="1" applyAlignment="1">
      <alignment horizontal="center" vertical="center" wrapText="1"/>
    </xf>
    <xf numFmtId="0" fontId="15" fillId="0" borderId="23" xfId="14" applyFont="1" applyBorder="1" applyAlignment="1">
      <alignment horizontal="center" vertical="center" wrapText="1"/>
    </xf>
    <xf numFmtId="0" fontId="15" fillId="0" borderId="24" xfId="14" applyFont="1" applyBorder="1" applyAlignment="1">
      <alignment horizontal="center" vertical="center" wrapText="1"/>
    </xf>
    <xf numFmtId="0" fontId="16" fillId="0" borderId="6" xfId="14" applyFont="1" applyBorder="1" applyAlignment="1">
      <alignment horizontal="center"/>
    </xf>
    <xf numFmtId="0" fontId="13" fillId="0" borderId="15" xfId="14" applyFont="1" applyBorder="1"/>
    <xf numFmtId="0" fontId="13" fillId="0" borderId="25" xfId="14" applyFont="1" applyBorder="1"/>
    <xf numFmtId="0" fontId="13" fillId="0" borderId="26" xfId="14" applyFont="1" applyBorder="1"/>
    <xf numFmtId="166" fontId="13" fillId="0" borderId="25" xfId="7" applyFont="1" applyFill="1" applyBorder="1" applyAlignment="1" applyProtection="1"/>
    <xf numFmtId="0" fontId="14" fillId="0" borderId="25" xfId="14" applyFont="1" applyBorder="1" applyAlignment="1">
      <alignment horizontal="center"/>
    </xf>
    <xf numFmtId="0" fontId="14" fillId="0" borderId="17" xfId="14" applyFont="1" applyBorder="1" applyAlignment="1">
      <alignment horizontal="center"/>
    </xf>
    <xf numFmtId="0" fontId="13" fillId="0" borderId="9" xfId="14" applyFont="1" applyBorder="1" applyAlignment="1">
      <alignment horizontal="center" vertical="center" wrapText="1"/>
    </xf>
    <xf numFmtId="0" fontId="10" fillId="0" borderId="25" xfId="14" applyFont="1" applyBorder="1" applyAlignment="1">
      <alignment vertical="center" wrapText="1"/>
    </xf>
    <xf numFmtId="10" fontId="15" fillId="2" borderId="25" xfId="13" applyNumberFormat="1" applyFont="1" applyFill="1" applyBorder="1" applyAlignment="1">
      <alignment horizontal="center" vertical="center" wrapText="1"/>
    </xf>
    <xf numFmtId="10" fontId="13" fillId="0" borderId="20" xfId="13" applyNumberFormat="1" applyFont="1" applyBorder="1" applyAlignment="1">
      <alignment horizontal="right" vertical="center" wrapText="1"/>
    </xf>
    <xf numFmtId="166" fontId="13" fillId="0" borderId="25" xfId="7" applyFont="1" applyFill="1" applyBorder="1" applyAlignment="1">
      <alignment vertical="center" wrapText="1"/>
    </xf>
    <xf numFmtId="166" fontId="15" fillId="0" borderId="20" xfId="7" applyFont="1" applyFill="1" applyBorder="1" applyAlignment="1">
      <alignment horizontal="right" vertical="center" wrapText="1"/>
    </xf>
    <xf numFmtId="166" fontId="13" fillId="0" borderId="25" xfId="7" applyFont="1" applyFill="1" applyBorder="1" applyAlignment="1">
      <alignment horizontal="center" vertical="center" wrapText="1"/>
    </xf>
    <xf numFmtId="166" fontId="13" fillId="0" borderId="26" xfId="7" applyFont="1" applyFill="1" applyBorder="1" applyAlignment="1">
      <alignment horizontal="center" vertical="center" wrapText="1"/>
    </xf>
    <xf numFmtId="166" fontId="13" fillId="0" borderId="20" xfId="7" applyFont="1" applyFill="1" applyBorder="1" applyAlignment="1">
      <alignment horizontal="right" vertical="center" wrapText="1"/>
    </xf>
    <xf numFmtId="10" fontId="15" fillId="0" borderId="25" xfId="13" applyNumberFormat="1" applyFont="1" applyFill="1" applyBorder="1" applyAlignment="1">
      <alignment horizontal="center" vertical="center" wrapText="1"/>
    </xf>
    <xf numFmtId="10" fontId="15" fillId="0" borderId="26" xfId="13" applyNumberFormat="1" applyFont="1" applyFill="1" applyBorder="1" applyAlignment="1">
      <alignment horizontal="center" vertical="center" wrapText="1"/>
    </xf>
    <xf numFmtId="166" fontId="20" fillId="0" borderId="25" xfId="7" applyFont="1" applyFill="1" applyBorder="1" applyAlignment="1" applyProtection="1">
      <alignment horizontal="center" vertical="center" wrapText="1"/>
    </xf>
    <xf numFmtId="166" fontId="13" fillId="0" borderId="25" xfId="7" applyFont="1" applyFill="1" applyBorder="1" applyAlignment="1" applyProtection="1">
      <alignment horizontal="center" vertical="center" wrapText="1"/>
    </xf>
    <xf numFmtId="166" fontId="13" fillId="0" borderId="26" xfId="7" applyFont="1" applyFill="1" applyBorder="1" applyAlignment="1" applyProtection="1">
      <alignment horizontal="center" vertical="center" wrapText="1"/>
    </xf>
    <xf numFmtId="166" fontId="13" fillId="0" borderId="6" xfId="7" applyFont="1" applyFill="1" applyBorder="1" applyAlignment="1" applyProtection="1">
      <alignment vertical="center" wrapText="1"/>
    </xf>
    <xf numFmtId="0" fontId="15" fillId="0" borderId="8" xfId="14" applyFont="1" applyBorder="1" applyAlignment="1">
      <alignment vertical="center" wrapText="1"/>
    </xf>
    <xf numFmtId="166" fontId="13" fillId="0" borderId="15" xfId="7" applyFont="1" applyFill="1" applyBorder="1" applyAlignment="1">
      <alignment vertical="center" wrapText="1"/>
    </xf>
    <xf numFmtId="166" fontId="13" fillId="0" borderId="17" xfId="7" applyFont="1" applyFill="1" applyBorder="1" applyAlignment="1">
      <alignment vertical="center" wrapText="1"/>
    </xf>
    <xf numFmtId="166" fontId="13" fillId="0" borderId="9" xfId="7" applyFont="1" applyFill="1" applyBorder="1" applyAlignment="1" applyProtection="1">
      <alignment vertical="center" wrapText="1"/>
    </xf>
    <xf numFmtId="0" fontId="15" fillId="0" borderId="0" xfId="14" applyFont="1" applyAlignment="1">
      <alignment vertical="center" wrapText="1"/>
    </xf>
    <xf numFmtId="166" fontId="15" fillId="0" borderId="25" xfId="7" applyFont="1" applyFill="1" applyBorder="1" applyAlignment="1">
      <alignment vertical="center" wrapText="1"/>
    </xf>
    <xf numFmtId="166" fontId="15" fillId="0" borderId="20" xfId="7" applyFont="1" applyFill="1" applyBorder="1" applyAlignment="1">
      <alignment vertical="center" wrapText="1"/>
    </xf>
    <xf numFmtId="0" fontId="13" fillId="0" borderId="11" xfId="14" applyFont="1" applyBorder="1" applyAlignment="1">
      <alignment horizontal="center" vertical="center" wrapText="1"/>
    </xf>
    <xf numFmtId="0" fontId="13" fillId="0" borderId="13" xfId="14" applyFont="1" applyBorder="1" applyAlignment="1">
      <alignment vertical="center" wrapText="1"/>
    </xf>
    <xf numFmtId="169" fontId="13" fillId="0" borderId="22" xfId="7" applyNumberFormat="1" applyFont="1" applyFill="1" applyBorder="1" applyAlignment="1">
      <alignment horizontal="center" vertical="center" wrapText="1"/>
    </xf>
    <xf numFmtId="166" fontId="13" fillId="0" borderId="24" xfId="7" applyFont="1" applyFill="1" applyBorder="1" applyAlignment="1">
      <alignment horizontal="right" vertical="center" wrapText="1"/>
    </xf>
    <xf numFmtId="168" fontId="16" fillId="0" borderId="9" xfId="14" applyNumberFormat="1" applyFont="1" applyBorder="1" applyAlignment="1">
      <alignment vertical="center" wrapText="1"/>
    </xf>
    <xf numFmtId="0" fontId="14" fillId="0" borderId="0" xfId="14" applyFont="1" applyAlignment="1">
      <alignment vertical="center" wrapText="1"/>
    </xf>
    <xf numFmtId="168" fontId="16" fillId="0" borderId="0" xfId="14" applyNumberFormat="1" applyFont="1" applyAlignment="1">
      <alignment vertical="center" wrapText="1"/>
    </xf>
    <xf numFmtId="0" fontId="14" fillId="0" borderId="10" xfId="14" applyFont="1" applyBorder="1" applyAlignment="1">
      <alignment vertical="center" wrapText="1"/>
    </xf>
    <xf numFmtId="10" fontId="21" fillId="0" borderId="0" xfId="14" applyNumberFormat="1" applyFont="1" applyAlignment="1">
      <alignment horizontal="center"/>
    </xf>
    <xf numFmtId="0" fontId="21" fillId="0" borderId="0" xfId="14" applyFont="1" applyAlignment="1">
      <alignment horizontal="center"/>
    </xf>
    <xf numFmtId="0" fontId="13" fillId="0" borderId="13" xfId="14" applyFont="1" applyBorder="1"/>
    <xf numFmtId="0" fontId="13" fillId="0" borderId="0" xfId="14" applyFont="1" applyAlignment="1">
      <alignment horizontal="center" vertical="center" wrapText="1"/>
    </xf>
    <xf numFmtId="10" fontId="13" fillId="0" borderId="0" xfId="13" applyNumberFormat="1" applyFont="1" applyFill="1" applyBorder="1" applyAlignment="1">
      <alignment vertical="center" wrapText="1"/>
    </xf>
    <xf numFmtId="0" fontId="13" fillId="0" borderId="0" xfId="14" applyFont="1" applyAlignment="1">
      <alignment vertical="center" wrapText="1"/>
    </xf>
    <xf numFmtId="10" fontId="13" fillId="0" borderId="0" xfId="13" applyNumberFormat="1" applyFont="1" applyFill="1" applyBorder="1" applyAlignment="1">
      <alignment horizontal="center" vertical="center" wrapText="1"/>
    </xf>
    <xf numFmtId="166" fontId="13" fillId="0" borderId="0" xfId="7" applyFont="1" applyFill="1" applyBorder="1" applyAlignment="1">
      <alignment vertical="center" wrapText="1"/>
    </xf>
    <xf numFmtId="169" fontId="13" fillId="0" borderId="0" xfId="7" applyNumberFormat="1" applyFont="1" applyFill="1" applyBorder="1" applyAlignment="1">
      <alignment vertical="center" wrapText="1"/>
    </xf>
    <xf numFmtId="10" fontId="15" fillId="0" borderId="0" xfId="13" applyNumberFormat="1" applyFont="1" applyFill="1" applyBorder="1" applyAlignment="1">
      <alignment horizontal="center" vertical="center" wrapText="1"/>
    </xf>
    <xf numFmtId="0" fontId="24" fillId="0" borderId="0" xfId="14" applyFont="1" applyAlignment="1">
      <alignment vertical="center" wrapText="1"/>
    </xf>
    <xf numFmtId="166" fontId="25" fillId="0" borderId="0" xfId="7" applyFont="1" applyFill="1" applyBorder="1" applyAlignment="1" applyProtection="1">
      <alignment vertical="center" wrapText="1"/>
    </xf>
    <xf numFmtId="166" fontId="13" fillId="0" borderId="0" xfId="7" applyFont="1" applyFill="1" applyBorder="1" applyAlignment="1" applyProtection="1">
      <alignment vertical="center" wrapText="1"/>
    </xf>
    <xf numFmtId="166" fontId="15" fillId="0" borderId="0" xfId="7" applyFont="1" applyFill="1" applyBorder="1" applyAlignment="1">
      <alignment vertical="center" wrapText="1"/>
    </xf>
    <xf numFmtId="0" fontId="17" fillId="0" borderId="0" xfId="14" applyFont="1" applyAlignment="1">
      <alignment vertical="center" wrapText="1"/>
    </xf>
    <xf numFmtId="43" fontId="15" fillId="0" borderId="0" xfId="14" applyNumberFormat="1" applyFont="1" applyAlignment="1">
      <alignment vertical="center" wrapText="1"/>
    </xf>
    <xf numFmtId="0" fontId="21" fillId="0" borderId="0" xfId="14" applyFont="1" applyAlignment="1">
      <alignment vertical="center" wrapText="1"/>
    </xf>
    <xf numFmtId="0" fontId="15" fillId="0" borderId="0" xfId="14" applyFont="1" applyAlignment="1">
      <alignment horizontal="center"/>
    </xf>
    <xf numFmtId="0" fontId="14" fillId="0" borderId="0" xfId="14" applyFont="1" applyAlignment="1">
      <alignment horizontal="center"/>
    </xf>
    <xf numFmtId="10" fontId="15" fillId="0" borderId="0" xfId="14" applyNumberFormat="1" applyFont="1" applyAlignment="1">
      <alignment horizontal="center"/>
    </xf>
    <xf numFmtId="0" fontId="16" fillId="0" borderId="0" xfId="14" applyFont="1" applyAlignment="1">
      <alignment horizontal="center"/>
    </xf>
    <xf numFmtId="0" fontId="15" fillId="0" borderId="0" xfId="14" applyFont="1" applyAlignment="1">
      <alignment horizontal="left"/>
    </xf>
    <xf numFmtId="10" fontId="15" fillId="0" borderId="0" xfId="13" applyNumberFormat="1" applyFont="1" applyBorder="1" applyAlignment="1">
      <alignment horizontal="center"/>
    </xf>
    <xf numFmtId="169" fontId="13" fillId="0" borderId="0" xfId="7" applyNumberFormat="1" applyFont="1"/>
    <xf numFmtId="169" fontId="13" fillId="0" borderId="0" xfId="14" applyNumberFormat="1" applyFont="1"/>
    <xf numFmtId="0" fontId="13" fillId="0" borderId="0" xfId="14" applyFont="1" applyAlignment="1">
      <alignment horizontal="center"/>
    </xf>
    <xf numFmtId="165" fontId="8" fillId="0" borderId="6" xfId="2" applyNumberFormat="1" applyBorder="1" applyAlignment="1">
      <alignment horizontal="center"/>
    </xf>
    <xf numFmtId="0" fontId="8" fillId="0" borderId="8" xfId="2" applyBorder="1"/>
    <xf numFmtId="165" fontId="27" fillId="0" borderId="9" xfId="2" applyNumberFormat="1" applyFont="1" applyBorder="1" applyAlignment="1">
      <alignment horizontal="center" vertical="center"/>
    </xf>
    <xf numFmtId="0" fontId="28" fillId="0" borderId="0" xfId="2" applyFont="1" applyAlignment="1">
      <alignment vertical="center"/>
    </xf>
    <xf numFmtId="165" fontId="8" fillId="0" borderId="9" xfId="2" applyNumberFormat="1" applyBorder="1" applyAlignment="1">
      <alignment horizontal="center" vertical="center"/>
    </xf>
    <xf numFmtId="0" fontId="29" fillId="0" borderId="0" xfId="2" applyFont="1" applyAlignment="1">
      <alignment vertical="center"/>
    </xf>
    <xf numFmtId="0" fontId="15" fillId="0" borderId="0" xfId="2" applyFont="1" applyAlignment="1">
      <alignment vertical="center"/>
    </xf>
    <xf numFmtId="165" fontId="27" fillId="0" borderId="11" xfId="2" applyNumberFormat="1" applyFont="1" applyBorder="1" applyAlignment="1">
      <alignment horizontal="center"/>
    </xf>
    <xf numFmtId="165" fontId="31" fillId="0" borderId="9" xfId="2" applyNumberFormat="1" applyFont="1" applyBorder="1"/>
    <xf numFmtId="0" fontId="6" fillId="0" borderId="28" xfId="1" applyNumberFormat="1" applyFont="1" applyFill="1" applyBorder="1" applyAlignment="1" applyProtection="1">
      <alignment horizontal="center" vertical="center"/>
    </xf>
    <xf numFmtId="0" fontId="34" fillId="0" borderId="2" xfId="1" applyNumberFormat="1" applyFont="1" applyFill="1" applyBorder="1" applyAlignment="1" applyProtection="1">
      <alignment vertical="center" wrapText="1"/>
    </xf>
    <xf numFmtId="0" fontId="35" fillId="0" borderId="2" xfId="1" applyNumberFormat="1" applyFont="1" applyFill="1" applyBorder="1" applyAlignment="1" applyProtection="1">
      <alignment vertical="center" wrapText="1"/>
    </xf>
    <xf numFmtId="0" fontId="35" fillId="0" borderId="2" xfId="1" applyNumberFormat="1" applyFont="1" applyFill="1" applyBorder="1" applyAlignment="1" applyProtection="1">
      <alignment vertical="center"/>
    </xf>
    <xf numFmtId="166" fontId="13" fillId="0" borderId="0" xfId="7" applyFont="1" applyFill="1" applyBorder="1" applyAlignment="1" applyProtection="1"/>
    <xf numFmtId="43" fontId="13" fillId="0" borderId="8" xfId="7" applyNumberFormat="1" applyFont="1" applyFill="1" applyBorder="1"/>
    <xf numFmtId="0" fontId="13" fillId="0" borderId="8" xfId="2" applyFont="1" applyBorder="1"/>
    <xf numFmtId="0" fontId="8" fillId="0" borderId="7" xfId="2" applyBorder="1"/>
    <xf numFmtId="0" fontId="4" fillId="0" borderId="0" xfId="5"/>
    <xf numFmtId="43" fontId="23" fillId="0" borderId="0" xfId="7" applyNumberFormat="1" applyFont="1" applyFill="1" applyBorder="1"/>
    <xf numFmtId="0" fontId="13" fillId="0" borderId="0" xfId="2" applyFont="1"/>
    <xf numFmtId="17" fontId="23" fillId="0" borderId="0" xfId="2" applyNumberFormat="1" applyFont="1"/>
    <xf numFmtId="170" fontId="17" fillId="0" borderId="10" xfId="2" applyNumberFormat="1" applyFont="1" applyBorder="1" applyAlignment="1">
      <alignment horizontal="left"/>
    </xf>
    <xf numFmtId="43" fontId="13" fillId="0" borderId="0" xfId="7" applyNumberFormat="1" applyFont="1" applyFill="1" applyBorder="1"/>
    <xf numFmtId="0" fontId="15" fillId="0" borderId="0" xfId="2" applyFont="1"/>
    <xf numFmtId="0" fontId="17" fillId="0" borderId="10" xfId="2" applyFont="1" applyBorder="1" applyAlignment="1">
      <alignment horizontal="left"/>
    </xf>
    <xf numFmtId="43" fontId="15" fillId="0" borderId="0" xfId="7" applyNumberFormat="1" applyFont="1" applyFill="1" applyBorder="1"/>
    <xf numFmtId="10" fontId="17" fillId="0" borderId="10" xfId="2" applyNumberFormat="1" applyFont="1" applyBorder="1" applyAlignment="1">
      <alignment horizontal="left"/>
    </xf>
    <xf numFmtId="17" fontId="17" fillId="0" borderId="10" xfId="2" applyNumberFormat="1" applyFont="1" applyBorder="1" applyAlignment="1">
      <alignment horizontal="left"/>
    </xf>
    <xf numFmtId="0" fontId="27" fillId="0" borderId="13" xfId="2" applyFont="1" applyBorder="1" applyAlignment="1">
      <alignment horizontal="left"/>
    </xf>
    <xf numFmtId="43" fontId="13" fillId="0" borderId="13" xfId="7" applyNumberFormat="1" applyFont="1" applyFill="1" applyBorder="1"/>
    <xf numFmtId="0" fontId="13" fillId="0" borderId="13" xfId="2" applyFont="1" applyBorder="1"/>
    <xf numFmtId="17" fontId="36" fillId="0" borderId="12" xfId="2" applyNumberFormat="1" applyFont="1" applyBorder="1"/>
    <xf numFmtId="0" fontId="31" fillId="0" borderId="0" xfId="2" applyFont="1" applyAlignment="1">
      <alignment horizontal="left"/>
    </xf>
    <xf numFmtId="0" fontId="17" fillId="0" borderId="0" xfId="2" applyFont="1"/>
    <xf numFmtId="17" fontId="37" fillId="0" borderId="10" xfId="2" applyNumberFormat="1" applyFont="1" applyBorder="1"/>
    <xf numFmtId="165" fontId="30" fillId="0" borderId="30" xfId="2" applyNumberFormat="1" applyFont="1" applyBorder="1"/>
    <xf numFmtId="0" fontId="30" fillId="0" borderId="31" xfId="2" applyFont="1" applyBorder="1"/>
    <xf numFmtId="0" fontId="30" fillId="0" borderId="31" xfId="2" applyFont="1" applyBorder="1" applyAlignment="1">
      <alignment horizontal="center"/>
    </xf>
    <xf numFmtId="0" fontId="30" fillId="0" borderId="32" xfId="2" applyFont="1" applyBorder="1" applyAlignment="1">
      <alignment horizontal="center"/>
    </xf>
    <xf numFmtId="165" fontId="32" fillId="0" borderId="27" xfId="2" applyNumberFormat="1" applyFont="1" applyBorder="1" applyAlignment="1">
      <alignment horizontal="center"/>
    </xf>
    <xf numFmtId="0" fontId="32" fillId="0" borderId="26" xfId="2" applyFont="1" applyBorder="1" applyAlignment="1">
      <alignment horizontal="center"/>
    </xf>
    <xf numFmtId="0" fontId="32" fillId="0" borderId="33" xfId="2" applyFont="1" applyBorder="1" applyAlignment="1">
      <alignment horizontal="center"/>
    </xf>
    <xf numFmtId="165" fontId="15" fillId="0" borderId="3" xfId="3" applyNumberFormat="1" applyFont="1" applyBorder="1" applyAlignment="1">
      <alignment horizontal="center" vertical="center"/>
    </xf>
    <xf numFmtId="0" fontId="15" fillId="0" borderId="3" xfId="3" applyFont="1" applyBorder="1" applyAlignment="1">
      <alignment horizontal="center" vertical="center" wrapText="1"/>
    </xf>
    <xf numFmtId="0" fontId="15" fillId="0" borderId="3" xfId="3" applyFont="1" applyBorder="1" applyAlignment="1">
      <alignment vertical="center" wrapText="1"/>
    </xf>
    <xf numFmtId="0" fontId="13" fillId="0" borderId="3" xfId="3" applyFont="1" applyBorder="1" applyAlignment="1">
      <alignment horizontal="center" vertical="center"/>
    </xf>
    <xf numFmtId="0" fontId="22" fillId="0" borderId="3" xfId="1" applyNumberFormat="1" applyFont="1" applyFill="1" applyBorder="1" applyAlignment="1" applyProtection="1">
      <alignment horizontal="right" vertical="center" wrapText="1"/>
    </xf>
    <xf numFmtId="44" fontId="13" fillId="0" borderId="3" xfId="8" applyFont="1" applyFill="1" applyBorder="1" applyAlignment="1" applyProtection="1">
      <alignment horizontal="right" vertical="center" wrapText="1"/>
    </xf>
    <xf numFmtId="44" fontId="15" fillId="0" borderId="3" xfId="8" applyFont="1" applyFill="1" applyBorder="1" applyAlignment="1" applyProtection="1">
      <alignment horizontal="right" vertical="center" wrapText="1"/>
    </xf>
    <xf numFmtId="44" fontId="13" fillId="0" borderId="3" xfId="8" applyFont="1" applyFill="1" applyBorder="1" applyAlignment="1" applyProtection="1">
      <alignment horizontal="right" vertical="center"/>
    </xf>
    <xf numFmtId="44" fontId="15" fillId="0" borderId="3" xfId="8" applyFont="1" applyFill="1" applyBorder="1" applyAlignment="1" applyProtection="1">
      <alignment horizontal="right" vertical="center"/>
    </xf>
    <xf numFmtId="165" fontId="13" fillId="0" borderId="3" xfId="3" applyNumberFormat="1" applyFont="1" applyBorder="1" applyAlignment="1">
      <alignment horizontal="center" vertical="center"/>
    </xf>
    <xf numFmtId="166" fontId="13" fillId="0" borderId="3" xfId="5" applyNumberFormat="1" applyFont="1" applyBorder="1" applyAlignment="1">
      <alignment vertical="center" wrapText="1"/>
    </xf>
    <xf numFmtId="166" fontId="13" fillId="0" borderId="3" xfId="5" applyNumberFormat="1" applyFont="1" applyBorder="1" applyAlignment="1">
      <alignment horizontal="center" vertical="center" wrapText="1"/>
    </xf>
    <xf numFmtId="167" fontId="13" fillId="0" borderId="3" xfId="1" applyNumberFormat="1" applyFont="1" applyFill="1" applyBorder="1" applyAlignment="1" applyProtection="1">
      <alignment horizontal="right" vertical="center"/>
    </xf>
    <xf numFmtId="166" fontId="15" fillId="0" borderId="3" xfId="5" applyNumberFormat="1" applyFont="1" applyBorder="1" applyAlignment="1">
      <alignment vertical="center" wrapText="1"/>
    </xf>
    <xf numFmtId="165" fontId="13" fillId="2" borderId="3" xfId="3" applyNumberFormat="1" applyFont="1" applyFill="1" applyBorder="1" applyAlignment="1">
      <alignment horizontal="center" vertical="center" wrapText="1"/>
    </xf>
    <xf numFmtId="0" fontId="15" fillId="2" borderId="3" xfId="3" applyFont="1" applyFill="1" applyBorder="1" applyAlignment="1">
      <alignment horizontal="right" vertical="center" wrapText="1"/>
    </xf>
    <xf numFmtId="165" fontId="15" fillId="2" borderId="3" xfId="3" applyNumberFormat="1" applyFont="1" applyFill="1" applyBorder="1" applyAlignment="1">
      <alignment horizontal="center" vertical="center"/>
    </xf>
    <xf numFmtId="0" fontId="13" fillId="2" borderId="3" xfId="1" applyNumberFormat="1" applyFont="1" applyFill="1" applyBorder="1" applyAlignment="1" applyProtection="1">
      <alignment vertical="center"/>
    </xf>
    <xf numFmtId="44" fontId="13" fillId="2" borderId="3" xfId="8" applyFont="1" applyFill="1" applyBorder="1" applyAlignment="1" applyProtection="1">
      <alignment vertical="center"/>
    </xf>
    <xf numFmtId="44" fontId="15" fillId="2" borderId="3" xfId="8" applyFont="1" applyFill="1" applyBorder="1" applyAlignment="1">
      <alignment horizontal="right" vertical="center"/>
    </xf>
    <xf numFmtId="165" fontId="13" fillId="0" borderId="3" xfId="3" applyNumberFormat="1" applyFont="1" applyBorder="1" applyAlignment="1">
      <alignment horizontal="center" vertical="center" wrapText="1"/>
    </xf>
    <xf numFmtId="0" fontId="15" fillId="0" borderId="3" xfId="3" applyFont="1" applyBorder="1" applyAlignment="1">
      <alignment horizontal="right" vertical="center" wrapText="1"/>
    </xf>
    <xf numFmtId="165" fontId="13" fillId="0" borderId="3" xfId="2" applyNumberFormat="1" applyFont="1" applyBorder="1" applyAlignment="1">
      <alignment vertical="center"/>
    </xf>
    <xf numFmtId="0" fontId="13" fillId="0" borderId="3" xfId="2" applyFont="1" applyBorder="1" applyAlignment="1">
      <alignment horizontal="center" vertical="center"/>
    </xf>
    <xf numFmtId="0" fontId="13" fillId="0" borderId="3" xfId="2" applyFont="1" applyBorder="1" applyAlignment="1">
      <alignment horizontal="center" vertical="center" wrapText="1"/>
    </xf>
    <xf numFmtId="0" fontId="13" fillId="0" borderId="3" xfId="2" applyFont="1" applyBorder="1" applyAlignment="1">
      <alignment vertical="center"/>
    </xf>
    <xf numFmtId="0" fontId="13" fillId="0" borderId="3" xfId="3" applyFont="1" applyBorder="1" applyAlignment="1">
      <alignment vertical="center" wrapText="1"/>
    </xf>
    <xf numFmtId="0" fontId="33" fillId="0" borderId="3" xfId="3" applyFont="1" applyBorder="1" applyAlignment="1">
      <alignment horizontal="justify" vertical="center" wrapText="1"/>
    </xf>
    <xf numFmtId="165" fontId="15" fillId="3" borderId="3" xfId="3" applyNumberFormat="1" applyFont="1" applyFill="1" applyBorder="1" applyAlignment="1">
      <alignment horizontal="center" vertical="center"/>
    </xf>
    <xf numFmtId="0" fontId="15" fillId="3" borderId="3" xfId="3" applyFont="1" applyFill="1" applyBorder="1" applyAlignment="1">
      <alignment horizontal="center" vertical="center" wrapText="1"/>
    </xf>
    <xf numFmtId="167" fontId="13" fillId="3" borderId="3" xfId="1" applyNumberFormat="1" applyFont="1" applyFill="1" applyBorder="1" applyAlignment="1" applyProtection="1">
      <alignment horizontal="right" vertical="center"/>
    </xf>
    <xf numFmtId="165" fontId="13" fillId="0" borderId="3" xfId="2" applyNumberFormat="1" applyFont="1" applyBorder="1" applyAlignment="1">
      <alignment horizontal="center" vertical="center" wrapText="1"/>
    </xf>
    <xf numFmtId="0" fontId="13" fillId="0" borderId="3" xfId="2" applyFont="1" applyBorder="1" applyAlignment="1">
      <alignment vertical="center" wrapText="1"/>
    </xf>
    <xf numFmtId="166" fontId="13" fillId="3" borderId="3" xfId="5" applyNumberFormat="1" applyFont="1" applyFill="1" applyBorder="1" applyAlignment="1">
      <alignment vertical="center" wrapText="1"/>
    </xf>
    <xf numFmtId="0" fontId="13" fillId="0" borderId="3" xfId="3" applyFont="1" applyBorder="1" applyAlignment="1">
      <alignment horizontal="justify" vertical="center" wrapText="1"/>
    </xf>
    <xf numFmtId="165" fontId="13" fillId="3" borderId="3" xfId="3" applyNumberFormat="1" applyFont="1" applyFill="1" applyBorder="1" applyAlignment="1">
      <alignment horizontal="center" vertical="center" wrapText="1"/>
    </xf>
    <xf numFmtId="0" fontId="15" fillId="3" borderId="3" xfId="3" applyFont="1" applyFill="1" applyBorder="1" applyAlignment="1">
      <alignment horizontal="right" vertical="center" wrapText="1"/>
    </xf>
    <xf numFmtId="165" fontId="13" fillId="3" borderId="3" xfId="2" applyNumberFormat="1" applyFont="1" applyFill="1" applyBorder="1" applyAlignment="1">
      <alignment vertical="center"/>
    </xf>
    <xf numFmtId="0" fontId="13" fillId="3" borderId="3" xfId="2" applyFont="1" applyFill="1" applyBorder="1" applyAlignment="1">
      <alignment horizontal="center" vertical="center"/>
    </xf>
    <xf numFmtId="0" fontId="13" fillId="3" borderId="3" xfId="2" applyFont="1" applyFill="1" applyBorder="1" applyAlignment="1">
      <alignment vertical="center"/>
    </xf>
    <xf numFmtId="44" fontId="13" fillId="3" borderId="3" xfId="8" applyFont="1" applyFill="1" applyBorder="1" applyAlignment="1" applyProtection="1">
      <alignment horizontal="right" vertical="center"/>
    </xf>
    <xf numFmtId="44" fontId="15" fillId="3" borderId="3" xfId="8" applyFont="1" applyFill="1" applyBorder="1" applyAlignment="1" applyProtection="1">
      <alignment horizontal="right" vertical="center"/>
    </xf>
    <xf numFmtId="165" fontId="13" fillId="3" borderId="3" xfId="2" applyNumberFormat="1" applyFont="1" applyFill="1" applyBorder="1" applyAlignment="1">
      <alignment horizontal="center" vertical="center" wrapText="1"/>
    </xf>
    <xf numFmtId="0" fontId="13" fillId="3" borderId="3" xfId="2" applyFont="1" applyFill="1" applyBorder="1" applyAlignment="1">
      <alignment vertical="center" wrapText="1"/>
    </xf>
    <xf numFmtId="0" fontId="15" fillId="3" borderId="3" xfId="3" applyFont="1" applyFill="1" applyBorder="1" applyAlignment="1">
      <alignment vertical="center" wrapText="1"/>
    </xf>
    <xf numFmtId="167" fontId="13" fillId="2" borderId="3" xfId="1" applyNumberFormat="1" applyFont="1" applyFill="1" applyBorder="1" applyAlignment="1" applyProtection="1">
      <alignment horizontal="right" vertical="center"/>
    </xf>
    <xf numFmtId="44" fontId="13" fillId="2" borderId="3" xfId="8" applyFont="1" applyFill="1" applyBorder="1" applyAlignment="1" applyProtection="1">
      <alignment horizontal="right" vertical="center"/>
    </xf>
    <xf numFmtId="0" fontId="13" fillId="0" borderId="3" xfId="1" applyNumberFormat="1" applyFont="1" applyFill="1" applyBorder="1" applyAlignment="1" applyProtection="1">
      <alignment vertical="center"/>
    </xf>
    <xf numFmtId="44" fontId="13" fillId="0" borderId="3" xfId="8" applyFont="1" applyFill="1" applyBorder="1" applyAlignment="1" applyProtection="1">
      <alignment vertical="center"/>
    </xf>
    <xf numFmtId="167" fontId="22" fillId="0" borderId="3" xfId="1" applyNumberFormat="1" applyFont="1" applyFill="1" applyBorder="1" applyAlignment="1" applyProtection="1">
      <alignment horizontal="right" vertical="center"/>
    </xf>
    <xf numFmtId="44" fontId="15" fillId="0" borderId="3" xfId="8" applyFont="1" applyFill="1" applyBorder="1" applyAlignment="1">
      <alignment horizontal="right" vertical="center"/>
    </xf>
    <xf numFmtId="44" fontId="0" fillId="0" borderId="0" xfId="0" applyNumberFormat="1"/>
    <xf numFmtId="166" fontId="33" fillId="0" borderId="3" xfId="5" applyNumberFormat="1" applyFont="1" applyBorder="1" applyAlignment="1">
      <alignment vertical="center" wrapText="1"/>
    </xf>
    <xf numFmtId="0" fontId="33" fillId="0" borderId="3" xfId="3" applyFont="1" applyBorder="1" applyAlignment="1">
      <alignment vertical="center" wrapText="1"/>
    </xf>
    <xf numFmtId="0" fontId="15" fillId="0" borderId="0" xfId="1" applyNumberFormat="1" applyFont="1" applyFill="1" applyBorder="1" applyAlignment="1" applyProtection="1">
      <alignment vertical="center"/>
    </xf>
    <xf numFmtId="165" fontId="26" fillId="0" borderId="34" xfId="2" applyNumberFormat="1" applyFont="1" applyBorder="1" applyAlignment="1">
      <alignment horizontal="center"/>
    </xf>
    <xf numFmtId="0" fontId="26" fillId="0" borderId="23" xfId="2" applyFont="1" applyBorder="1" applyAlignment="1">
      <alignment horizontal="left"/>
    </xf>
    <xf numFmtId="0" fontId="26" fillId="0" borderId="23" xfId="2" applyFont="1" applyBorder="1"/>
    <xf numFmtId="0" fontId="26" fillId="0" borderId="23" xfId="2" applyFont="1" applyBorder="1" applyAlignment="1">
      <alignment horizontal="center"/>
    </xf>
    <xf numFmtId="0" fontId="30" fillId="0" borderId="23" xfId="2" applyFont="1" applyBorder="1" applyAlignment="1">
      <alignment horizontal="center"/>
    </xf>
    <xf numFmtId="166" fontId="30" fillId="0" borderId="35" xfId="7" applyFont="1" applyBorder="1" applyAlignment="1">
      <alignment horizontal="center"/>
    </xf>
    <xf numFmtId="165" fontId="13" fillId="4" borderId="3" xfId="3" applyNumberFormat="1" applyFont="1" applyFill="1" applyBorder="1" applyAlignment="1">
      <alignment horizontal="center" vertical="center" wrapText="1"/>
    </xf>
    <xf numFmtId="0" fontId="15" fillId="4" borderId="3" xfId="3" applyFont="1" applyFill="1" applyBorder="1" applyAlignment="1">
      <alignment horizontal="right" vertical="center" wrapText="1"/>
    </xf>
    <xf numFmtId="165" fontId="15" fillId="4" borderId="3" xfId="3" applyNumberFormat="1" applyFont="1" applyFill="1" applyBorder="1" applyAlignment="1">
      <alignment horizontal="center" vertical="center"/>
    </xf>
    <xf numFmtId="0" fontId="13" fillId="4" borderId="3" xfId="1" applyNumberFormat="1" applyFont="1" applyFill="1" applyBorder="1" applyAlignment="1" applyProtection="1">
      <alignment vertical="center"/>
    </xf>
    <xf numFmtId="44" fontId="13" fillId="4" borderId="3" xfId="8" applyFont="1" applyFill="1" applyBorder="1" applyAlignment="1" applyProtection="1">
      <alignment vertical="center"/>
    </xf>
    <xf numFmtId="44" fontId="15" fillId="4" borderId="3" xfId="8" applyFont="1" applyFill="1" applyBorder="1" applyAlignment="1">
      <alignment horizontal="right" vertical="center"/>
    </xf>
    <xf numFmtId="0" fontId="15" fillId="5" borderId="3" xfId="2" applyFont="1" applyFill="1" applyBorder="1" applyAlignment="1">
      <alignment vertical="center"/>
    </xf>
    <xf numFmtId="167" fontId="13" fillId="5" borderId="3" xfId="1" applyNumberFormat="1" applyFont="1" applyFill="1" applyBorder="1" applyAlignment="1" applyProtection="1">
      <alignment horizontal="right" vertical="center"/>
    </xf>
    <xf numFmtId="44" fontId="13" fillId="5" borderId="3" xfId="8" applyFont="1" applyFill="1" applyBorder="1" applyAlignment="1" applyProtection="1">
      <alignment horizontal="right" vertical="center"/>
    </xf>
    <xf numFmtId="44" fontId="15" fillId="5" borderId="3" xfId="8" applyFont="1" applyFill="1" applyBorder="1" applyAlignment="1" applyProtection="1">
      <alignment horizontal="right" vertical="center"/>
    </xf>
    <xf numFmtId="0" fontId="15" fillId="6" borderId="3" xfId="2" applyFont="1" applyFill="1" applyBorder="1" applyAlignment="1">
      <alignment vertical="center"/>
    </xf>
    <xf numFmtId="0" fontId="15" fillId="6" borderId="3" xfId="2" applyFont="1" applyFill="1" applyBorder="1" applyAlignment="1">
      <alignment horizontal="center" vertical="center"/>
    </xf>
    <xf numFmtId="167" fontId="13" fillId="6" borderId="3" xfId="1" applyNumberFormat="1" applyFont="1" applyFill="1" applyBorder="1" applyAlignment="1" applyProtection="1">
      <alignment horizontal="right" vertical="center"/>
    </xf>
    <xf numFmtId="44" fontId="13" fillId="6" borderId="3" xfId="8" applyFont="1" applyFill="1" applyBorder="1" applyAlignment="1" applyProtection="1">
      <alignment horizontal="right" vertical="center"/>
    </xf>
    <xf numFmtId="44" fontId="15" fillId="6" borderId="3" xfId="8" applyFont="1" applyFill="1" applyBorder="1" applyAlignment="1" applyProtection="1">
      <alignment horizontal="right" vertical="center"/>
    </xf>
    <xf numFmtId="0" fontId="13" fillId="0" borderId="8" xfId="14" applyFont="1" applyBorder="1"/>
    <xf numFmtId="0" fontId="13" fillId="0" borderId="7" xfId="14" applyFont="1" applyBorder="1"/>
    <xf numFmtId="0" fontId="15" fillId="0" borderId="36" xfId="2" applyFont="1" applyBorder="1" applyAlignment="1">
      <alignment vertical="center"/>
    </xf>
    <xf numFmtId="0" fontId="22" fillId="0" borderId="36" xfId="1" applyNumberFormat="1" applyFont="1" applyFill="1" applyBorder="1" applyAlignment="1" applyProtection="1">
      <alignment horizontal="center" vertical="center"/>
    </xf>
    <xf numFmtId="44" fontId="13" fillId="0" borderId="36" xfId="8" applyFont="1" applyFill="1" applyBorder="1" applyAlignment="1" applyProtection="1">
      <alignment horizontal="center" vertical="center"/>
    </xf>
    <xf numFmtId="44" fontId="15" fillId="0" borderId="36" xfId="8" applyFont="1" applyFill="1" applyBorder="1" applyAlignment="1" applyProtection="1">
      <alignment horizontal="center" vertical="center"/>
    </xf>
    <xf numFmtId="0" fontId="0" fillId="0" borderId="3" xfId="0" applyBorder="1"/>
    <xf numFmtId="0" fontId="15" fillId="4" borderId="3" xfId="2" applyFont="1" applyFill="1" applyBorder="1" applyAlignment="1">
      <alignment vertical="center"/>
    </xf>
    <xf numFmtId="0" fontId="13" fillId="5" borderId="3" xfId="1" applyNumberFormat="1" applyFont="1" applyFill="1" applyBorder="1" applyAlignment="1" applyProtection="1">
      <alignment horizontal="center" vertical="center"/>
    </xf>
    <xf numFmtId="44" fontId="15" fillId="3" borderId="3" xfId="8" applyFont="1" applyFill="1" applyBorder="1" applyAlignment="1">
      <alignment horizontal="right" vertical="center"/>
    </xf>
    <xf numFmtId="165" fontId="15" fillId="5" borderId="3" xfId="2" applyNumberFormat="1" applyFont="1" applyFill="1" applyBorder="1" applyAlignment="1">
      <alignment vertical="center" wrapText="1"/>
    </xf>
    <xf numFmtId="167" fontId="15" fillId="5" borderId="3" xfId="1" applyNumberFormat="1" applyFont="1" applyFill="1" applyBorder="1" applyAlignment="1" applyProtection="1">
      <alignment horizontal="right" vertical="center"/>
    </xf>
    <xf numFmtId="0" fontId="13" fillId="6" borderId="3" xfId="1" applyNumberFormat="1" applyFont="1" applyFill="1" applyBorder="1" applyAlignment="1" applyProtection="1">
      <alignment horizontal="center" vertical="center"/>
    </xf>
    <xf numFmtId="165" fontId="15" fillId="6" borderId="3" xfId="2" applyNumberFormat="1" applyFont="1" applyFill="1" applyBorder="1" applyAlignment="1">
      <alignment vertical="center" wrapText="1"/>
    </xf>
    <xf numFmtId="0" fontId="13" fillId="6" borderId="3" xfId="1" applyNumberFormat="1" applyFont="1" applyFill="1" applyBorder="1" applyAlignment="1" applyProtection="1">
      <alignment vertical="center"/>
    </xf>
    <xf numFmtId="44" fontId="15" fillId="6" borderId="3" xfId="8" applyFont="1" applyFill="1" applyBorder="1" applyAlignment="1" applyProtection="1">
      <alignment vertical="center"/>
    </xf>
    <xf numFmtId="44" fontId="15" fillId="6" borderId="3" xfId="8" applyFont="1" applyFill="1" applyBorder="1" applyAlignment="1">
      <alignment vertical="center" wrapText="1"/>
    </xf>
    <xf numFmtId="0" fontId="6" fillId="0" borderId="3" xfId="1" applyNumberFormat="1" applyFont="1" applyFill="1" applyBorder="1" applyAlignment="1" applyProtection="1">
      <alignment horizontal="center" vertical="center"/>
    </xf>
    <xf numFmtId="0" fontId="6" fillId="0" borderId="3" xfId="1" applyNumberFormat="1" applyFont="1" applyFill="1" applyBorder="1" applyAlignment="1" applyProtection="1">
      <alignment horizontal="justify" vertical="center" wrapText="1"/>
    </xf>
    <xf numFmtId="0" fontId="6" fillId="0" borderId="3" xfId="1" applyNumberFormat="1" applyFont="1" applyFill="1" applyBorder="1" applyAlignment="1" applyProtection="1">
      <alignment vertical="center"/>
    </xf>
    <xf numFmtId="44" fontId="6" fillId="0" borderId="3" xfId="8" applyFont="1" applyFill="1" applyBorder="1" applyAlignment="1" applyProtection="1">
      <alignment vertical="center"/>
    </xf>
    <xf numFmtId="165" fontId="13" fillId="0" borderId="4" xfId="3" applyNumberFormat="1" applyFont="1" applyBorder="1" applyAlignment="1">
      <alignment horizontal="center" vertical="center" wrapText="1"/>
    </xf>
    <xf numFmtId="0" fontId="15" fillId="0" borderId="4" xfId="3" applyFont="1" applyBorder="1" applyAlignment="1">
      <alignment horizontal="right" vertical="center" wrapText="1"/>
    </xf>
    <xf numFmtId="165" fontId="15" fillId="0" borderId="4" xfId="3" applyNumberFormat="1" applyFont="1" applyBorder="1" applyAlignment="1">
      <alignment horizontal="center" vertical="center"/>
    </xf>
    <xf numFmtId="167" fontId="13" fillId="0" borderId="4" xfId="1" applyNumberFormat="1" applyFont="1" applyFill="1" applyBorder="1" applyAlignment="1" applyProtection="1">
      <alignment horizontal="right" vertical="center"/>
    </xf>
    <xf numFmtId="44" fontId="13" fillId="0" borderId="4" xfId="8" applyFont="1" applyFill="1" applyBorder="1" applyAlignment="1" applyProtection="1">
      <alignment horizontal="right" vertical="center"/>
    </xf>
    <xf numFmtId="44" fontId="15" fillId="0" borderId="4" xfId="8" applyFont="1" applyFill="1" applyBorder="1" applyAlignment="1" applyProtection="1">
      <alignment horizontal="right" vertical="center"/>
    </xf>
    <xf numFmtId="44" fontId="34" fillId="0" borderId="2" xfId="8" applyFont="1" applyFill="1" applyBorder="1" applyAlignment="1" applyProtection="1">
      <alignment horizontal="center" vertical="center"/>
    </xf>
    <xf numFmtId="44" fontId="34" fillId="0" borderId="1" xfId="8" applyFont="1" applyFill="1" applyBorder="1" applyAlignment="1" applyProtection="1">
      <alignment horizontal="center" vertical="center"/>
    </xf>
    <xf numFmtId="165" fontId="31" fillId="0" borderId="9" xfId="2" applyNumberFormat="1" applyFont="1" applyBorder="1" applyAlignment="1">
      <alignment horizontal="center"/>
    </xf>
    <xf numFmtId="165" fontId="31" fillId="0" borderId="0" xfId="2" applyNumberFormat="1" applyFont="1" applyAlignment="1">
      <alignment horizontal="center"/>
    </xf>
    <xf numFmtId="165" fontId="31" fillId="0" borderId="10" xfId="2" applyNumberFormat="1" applyFont="1" applyBorder="1" applyAlignment="1">
      <alignment horizontal="center"/>
    </xf>
    <xf numFmtId="0" fontId="19" fillId="0" borderId="25" xfId="14" applyFont="1" applyBorder="1" applyAlignment="1">
      <alignment horizontal="center" vertical="center" wrapText="1"/>
    </xf>
    <xf numFmtId="0" fontId="19" fillId="0" borderId="0" xfId="14" applyFont="1" applyAlignment="1">
      <alignment horizontal="center" vertical="center" wrapText="1"/>
    </xf>
    <xf numFmtId="0" fontId="15" fillId="0" borderId="29" xfId="14" applyFont="1" applyBorder="1" applyAlignment="1">
      <alignment horizontal="center" vertical="center" wrapText="1"/>
    </xf>
    <xf numFmtId="0" fontId="15" fillId="0" borderId="16" xfId="14" applyFont="1" applyBorder="1" applyAlignment="1">
      <alignment horizontal="center" vertical="center" wrapText="1"/>
    </xf>
    <xf numFmtId="0" fontId="15" fillId="0" borderId="9" xfId="14" applyFont="1" applyBorder="1" applyAlignment="1">
      <alignment horizontal="left" vertical="center" wrapText="1"/>
    </xf>
    <xf numFmtId="0" fontId="15" fillId="0" borderId="0" xfId="14" applyFont="1" applyAlignment="1">
      <alignment horizontal="left" vertical="center" wrapText="1"/>
    </xf>
  </cellXfs>
  <cellStyles count="20">
    <cellStyle name="Moeda" xfId="8" builtinId="4"/>
    <cellStyle name="Moeda 2" xfId="6" xr:uid="{00000000-0005-0000-0000-000001000000}"/>
    <cellStyle name="Normal" xfId="0" builtinId="0"/>
    <cellStyle name="Normal 11" xfId="2" xr:uid="{00000000-0005-0000-0000-000004000000}"/>
    <cellStyle name="Normal 13" xfId="3" xr:uid="{00000000-0005-0000-0000-000005000000}"/>
    <cellStyle name="Normal 2" xfId="11" xr:uid="{00000000-0005-0000-0000-000006000000}"/>
    <cellStyle name="Normal 2 2" xfId="16" xr:uid="{00000000-0005-0000-0000-000007000000}"/>
    <cellStyle name="Normal 2 5" xfId="9" xr:uid="{00000000-0005-0000-0000-000008000000}"/>
    <cellStyle name="Normal 3" xfId="5" xr:uid="{00000000-0005-0000-0000-000009000000}"/>
    <cellStyle name="Normal 3 2" xfId="15" xr:uid="{00000000-0005-0000-0000-00000A000000}"/>
    <cellStyle name="Normal 4" xfId="12" xr:uid="{00000000-0005-0000-0000-00000B000000}"/>
    <cellStyle name="Normal 5" xfId="14" xr:uid="{00000000-0005-0000-0000-00000C000000}"/>
    <cellStyle name="Porcentagem" xfId="13" builtinId="5"/>
    <cellStyle name="Separador de milhares 10" xfId="7" xr:uid="{00000000-0005-0000-0000-000010000000}"/>
    <cellStyle name="Separador de milhares 11" xfId="4" xr:uid="{00000000-0005-0000-0000-000011000000}"/>
    <cellStyle name="Separador de milhares 2" xfId="19" xr:uid="{00000000-0005-0000-0000-000012000000}"/>
    <cellStyle name="Vírgula" xfId="1" builtinId="3"/>
    <cellStyle name="Vírgula 2 2" xfId="17" xr:uid="{00000000-0005-0000-0000-000014000000}"/>
    <cellStyle name="Vírgula 2 7" xfId="10" xr:uid="{00000000-0005-0000-0000-000015000000}"/>
    <cellStyle name="Vírgula 4" xfId="18" xr:uid="{00000000-0005-0000-0000-000016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999999"/>
      <rgbColor rgb="008080FF"/>
      <rgbColor rgb="00802060"/>
      <rgbColor rgb="00FFFFC0"/>
      <rgbColor rgb="00A0E0E0"/>
      <rgbColor rgb="00600080"/>
      <rgbColor rgb="00FF3366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FFF"/>
      <rgbColor rgb="0069FFFF"/>
      <rgbColor rgb="00E0FFE0"/>
      <rgbColor rgb="00FFFF80"/>
      <rgbColor rgb="00B3B3B3"/>
      <rgbColor rgb="00DD9CB3"/>
      <rgbColor rgb="00B38FEE"/>
      <rgbColor rgb="00E3E3E3"/>
      <rgbColor rgb="002A6FF9"/>
      <rgbColor rgb="003DEB3D"/>
      <rgbColor rgb="00488436"/>
      <rgbColor rgb="00958C41"/>
      <rgbColor rgb="008E5E42"/>
      <rgbColor rgb="00A0627A"/>
      <rgbColor rgb="00624FAC"/>
      <rgbColor rgb="00969696"/>
      <rgbColor rgb="001D2FBE"/>
      <rgbColor rgb="00286676"/>
      <rgbColor rgb="00004500"/>
      <rgbColor rgb="00453E01"/>
      <rgbColor rgb="006A2813"/>
      <rgbColor rgb="0085396A"/>
      <rgbColor rgb="004A3285"/>
      <rgbColor rgb="00424242"/>
    </indexed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257175</xdr:colOff>
      <xdr:row>1</xdr:row>
      <xdr:rowOff>0</xdr:rowOff>
    </xdr:from>
    <xdr:to>
      <xdr:col>1</xdr:col>
      <xdr:colOff>1076325</xdr:colOff>
      <xdr:row>6</xdr:row>
      <xdr:rowOff>76200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152400"/>
          <a:ext cx="81915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jussara_5901\Downloads\PLANILHA%20EMPRESA%20READEQUADA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mfs\Habitacao\frota\PLANILHA%20M&#218;LTIPLA%20V3.0.5_INFRA_INDAIA_REV%2004_ETAPA%201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18\GIGOV%20ST\REPROGRAMA&#199;&#195;O%20INDAIA\REPROGRAMA&#199;&#195;O_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"/>
      <sheetName val="BDI (1)"/>
      <sheetName val="PO"/>
      <sheetName val="PLQ"/>
      <sheetName val="CFF"/>
    </sheetNames>
    <sheetDataSet>
      <sheetData sheetId="0">
        <row r="37">
          <cell r="T37" t="str">
            <v>BDI 1</v>
          </cell>
          <cell r="U37" t="str">
            <v>BDI 2</v>
          </cell>
          <cell r="V37" t="str">
            <v>BDI 3</v>
          </cell>
          <cell r="W37" t="str">
            <v>BDI 4</v>
          </cell>
          <cell r="X37" t="str">
            <v>BDI 5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DADOS"/>
      <sheetName val="NOVO"/>
      <sheetName val="BDI"/>
      <sheetName val="ORÇAMENTO"/>
      <sheetName val="CÁLCULO"/>
      <sheetName val="EVENTOS"/>
      <sheetName val="CRONO"/>
      <sheetName val="CRONOPLE"/>
      <sheetName val="PLE"/>
      <sheetName val="QCI"/>
      <sheetName val="BM"/>
      <sheetName val="RRE"/>
      <sheetName val="OFÍCIO"/>
      <sheetName val="MEMORIA DE CALCULO"/>
    </sheetNames>
    <sheetDataSet>
      <sheetData sheetId="0" refreshError="1"/>
      <sheetData sheetId="1" refreshError="1">
        <row r="6">
          <cell r="F6" t="str">
            <v>BERTIOGA/SP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ilha"/>
      <sheetName val="Memoria"/>
      <sheetName val="Justificativa"/>
      <sheetName val="Custo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900"/>
  <sheetViews>
    <sheetView view="pageBreakPreview" topLeftCell="A884" zoomScaleSheetLayoutView="100" workbookViewId="0">
      <selection activeCell="F4" sqref="F4"/>
    </sheetView>
  </sheetViews>
  <sheetFormatPr defaultRowHeight="12.75"/>
  <cols>
    <col min="1" max="1" width="6.140625" customWidth="1"/>
    <col min="2" max="2" width="52.7109375" customWidth="1"/>
    <col min="3" max="3" width="9" customWidth="1"/>
    <col min="4" max="4" width="8.85546875" customWidth="1"/>
    <col min="5" max="5" width="13.42578125" customWidth="1"/>
    <col min="6" max="6" width="16.140625" customWidth="1"/>
  </cols>
  <sheetData>
    <row r="1" spans="1:6" s="125" customFormat="1" ht="15">
      <c r="A1" s="108"/>
      <c r="B1" s="109"/>
      <c r="C1" s="122"/>
      <c r="D1" s="123"/>
      <c r="E1" s="123"/>
      <c r="F1" s="124"/>
    </row>
    <row r="2" spans="1:6" s="125" customFormat="1" ht="15.75">
      <c r="A2" s="110"/>
      <c r="B2" s="111"/>
      <c r="C2" s="126"/>
      <c r="D2" s="127"/>
      <c r="E2" s="128"/>
      <c r="F2" s="129"/>
    </row>
    <row r="3" spans="1:6" s="125" customFormat="1" ht="20.25">
      <c r="A3" s="112"/>
      <c r="B3" s="113" t="s">
        <v>161</v>
      </c>
      <c r="C3" s="130"/>
      <c r="D3" s="127"/>
      <c r="E3" s="131" t="s">
        <v>128</v>
      </c>
      <c r="F3" s="132" t="s">
        <v>159</v>
      </c>
    </row>
    <row r="4" spans="1:6" s="125" customFormat="1" ht="15">
      <c r="A4" s="110"/>
      <c r="B4" s="114" t="s">
        <v>162</v>
      </c>
      <c r="C4" s="133"/>
      <c r="D4" s="127"/>
      <c r="E4" s="131"/>
      <c r="F4" s="132"/>
    </row>
    <row r="5" spans="1:6" s="125" customFormat="1" ht="15">
      <c r="A5" s="110"/>
      <c r="B5" s="131" t="s">
        <v>163</v>
      </c>
      <c r="C5" s="133"/>
      <c r="D5" s="127"/>
      <c r="E5" s="131"/>
      <c r="F5" s="129"/>
    </row>
    <row r="6" spans="1:6" s="125" customFormat="1" ht="15">
      <c r="A6" s="110"/>
      <c r="B6" s="204"/>
      <c r="C6" s="1"/>
      <c r="D6" s="1"/>
      <c r="E6" s="131" t="s">
        <v>149</v>
      </c>
      <c r="F6" s="134">
        <v>0</v>
      </c>
    </row>
    <row r="7" spans="1:6" s="125" customFormat="1" ht="15" customHeight="1">
      <c r="A7" s="110"/>
      <c r="B7" s="204"/>
      <c r="C7" s="1"/>
      <c r="D7" s="1"/>
      <c r="E7" s="131" t="s">
        <v>129</v>
      </c>
      <c r="F7" s="135"/>
    </row>
    <row r="8" spans="1:6" s="125" customFormat="1" ht="15.75" thickBot="1">
      <c r="A8" s="115"/>
      <c r="B8" s="136"/>
      <c r="C8" s="137"/>
      <c r="D8" s="138"/>
      <c r="E8" s="138"/>
      <c r="F8" s="139"/>
    </row>
    <row r="9" spans="1:6" s="125" customFormat="1" ht="15">
      <c r="A9" s="116"/>
      <c r="B9" s="140"/>
      <c r="C9" s="141"/>
      <c r="D9" s="141"/>
      <c r="E9" s="141"/>
      <c r="F9" s="142"/>
    </row>
    <row r="10" spans="1:6" s="125" customFormat="1" ht="15">
      <c r="A10" s="255" t="s">
        <v>160</v>
      </c>
      <c r="B10" s="256"/>
      <c r="C10" s="256"/>
      <c r="D10" s="256"/>
      <c r="E10" s="256"/>
      <c r="F10" s="257"/>
    </row>
    <row r="11" spans="1:6" s="125" customFormat="1" ht="15.75" thickBot="1">
      <c r="A11" s="116"/>
      <c r="B11" s="140"/>
      <c r="C11" s="141"/>
      <c r="D11" s="141"/>
      <c r="E11" s="141"/>
      <c r="F11" s="142"/>
    </row>
    <row r="12" spans="1:6" s="125" customFormat="1" ht="15">
      <c r="A12" s="143"/>
      <c r="B12" s="145"/>
      <c r="C12" s="144"/>
      <c r="D12" s="145"/>
      <c r="E12" s="145" t="s">
        <v>131</v>
      </c>
      <c r="F12" s="146"/>
    </row>
    <row r="13" spans="1:6" s="125" customFormat="1" ht="15">
      <c r="A13" s="147" t="s">
        <v>116</v>
      </c>
      <c r="B13" s="148" t="s">
        <v>132</v>
      </c>
      <c r="C13" s="148" t="s">
        <v>133</v>
      </c>
      <c r="D13" s="148" t="s">
        <v>134</v>
      </c>
      <c r="E13" s="148" t="s">
        <v>135</v>
      </c>
      <c r="F13" s="149" t="s">
        <v>136</v>
      </c>
    </row>
    <row r="14" spans="1:6" s="125" customFormat="1" ht="15.75" thickBot="1">
      <c r="A14" s="205"/>
      <c r="B14" s="206"/>
      <c r="C14" s="207"/>
      <c r="D14" s="208"/>
      <c r="E14" s="209" t="s">
        <v>119</v>
      </c>
      <c r="F14" s="210" t="s">
        <v>119</v>
      </c>
    </row>
    <row r="15" spans="1:6" s="125" customFormat="1" ht="15">
      <c r="A15" s="228"/>
      <c r="B15" s="228" t="s">
        <v>0</v>
      </c>
      <c r="C15" s="228"/>
      <c r="D15" s="229"/>
      <c r="E15" s="230"/>
      <c r="F15" s="231"/>
    </row>
    <row r="16" spans="1:6">
      <c r="A16" s="150">
        <v>0</v>
      </c>
      <c r="B16" s="152" t="s">
        <v>1</v>
      </c>
      <c r="C16" s="153"/>
      <c r="D16" s="154"/>
      <c r="E16" s="155"/>
      <c r="F16" s="156"/>
    </row>
    <row r="17" spans="1:6">
      <c r="A17" s="159">
        <v>1</v>
      </c>
      <c r="B17" s="160" t="s">
        <v>46</v>
      </c>
      <c r="C17" s="161" t="s">
        <v>29</v>
      </c>
      <c r="D17" s="162">
        <v>6</v>
      </c>
      <c r="E17" s="157"/>
      <c r="F17" s="158">
        <f>+D17*E17</f>
        <v>0</v>
      </c>
    </row>
    <row r="18" spans="1:6" ht="36">
      <c r="A18" s="159">
        <v>2</v>
      </c>
      <c r="B18" s="160" t="s">
        <v>47</v>
      </c>
      <c r="C18" s="161" t="s">
        <v>34</v>
      </c>
      <c r="D18" s="162">
        <v>18</v>
      </c>
      <c r="E18" s="157"/>
      <c r="F18" s="158">
        <f t="shared" ref="F18:F25" si="0">+D18*E18</f>
        <v>0</v>
      </c>
    </row>
    <row r="19" spans="1:6" ht="36">
      <c r="A19" s="159">
        <v>3</v>
      </c>
      <c r="B19" s="160" t="s">
        <v>48</v>
      </c>
      <c r="C19" s="161" t="s">
        <v>34</v>
      </c>
      <c r="D19" s="162">
        <v>18</v>
      </c>
      <c r="E19" s="157"/>
      <c r="F19" s="158">
        <f t="shared" si="0"/>
        <v>0</v>
      </c>
    </row>
    <row r="20" spans="1:6" ht="24">
      <c r="A20" s="159">
        <v>4</v>
      </c>
      <c r="B20" s="160" t="s">
        <v>180</v>
      </c>
      <c r="C20" s="161" t="s">
        <v>141</v>
      </c>
      <c r="D20" s="162">
        <v>18</v>
      </c>
      <c r="E20" s="157"/>
      <c r="F20" s="158">
        <f t="shared" si="0"/>
        <v>0</v>
      </c>
    </row>
    <row r="21" spans="1:6">
      <c r="A21" s="159"/>
      <c r="B21" s="163" t="s">
        <v>42</v>
      </c>
      <c r="C21" s="161"/>
      <c r="D21" s="162"/>
      <c r="E21" s="157"/>
      <c r="F21" s="158"/>
    </row>
    <row r="22" spans="1:6">
      <c r="A22" s="159" t="s">
        <v>137</v>
      </c>
      <c r="B22" s="160" t="s">
        <v>109</v>
      </c>
      <c r="C22" s="161" t="s">
        <v>41</v>
      </c>
      <c r="D22" s="162">
        <v>630</v>
      </c>
      <c r="E22" s="157"/>
      <c r="F22" s="158">
        <f t="shared" si="0"/>
        <v>0</v>
      </c>
    </row>
    <row r="23" spans="1:6">
      <c r="A23" s="159"/>
      <c r="B23" s="163" t="s">
        <v>108</v>
      </c>
      <c r="C23" s="161"/>
      <c r="D23" s="162"/>
      <c r="E23" s="157"/>
      <c r="F23" s="158"/>
    </row>
    <row r="24" spans="1:6" ht="24">
      <c r="A24" s="159" t="s">
        <v>43</v>
      </c>
      <c r="B24" s="160" t="s">
        <v>181</v>
      </c>
      <c r="C24" s="161" t="s">
        <v>121</v>
      </c>
      <c r="D24" s="162">
        <v>552</v>
      </c>
      <c r="E24" s="157"/>
      <c r="F24" s="158">
        <f t="shared" si="0"/>
        <v>0</v>
      </c>
    </row>
    <row r="25" spans="1:6" ht="24">
      <c r="A25" s="159" t="s">
        <v>138</v>
      </c>
      <c r="B25" s="160" t="s">
        <v>182</v>
      </c>
      <c r="C25" s="161" t="s">
        <v>142</v>
      </c>
      <c r="D25" s="162">
        <v>276</v>
      </c>
      <c r="E25" s="157"/>
      <c r="F25" s="158">
        <f t="shared" si="0"/>
        <v>0</v>
      </c>
    </row>
    <row r="26" spans="1:6">
      <c r="A26" s="159"/>
      <c r="B26" s="160"/>
      <c r="C26" s="161"/>
      <c r="D26" s="162"/>
      <c r="E26" s="157"/>
      <c r="F26" s="158"/>
    </row>
    <row r="27" spans="1:6">
      <c r="A27" s="164"/>
      <c r="B27" s="165" t="s">
        <v>2</v>
      </c>
      <c r="C27" s="166">
        <v>0</v>
      </c>
      <c r="D27" s="167"/>
      <c r="E27" s="168"/>
      <c r="F27" s="169">
        <f>SUM(F17:F25)</f>
        <v>0</v>
      </c>
    </row>
    <row r="28" spans="1:6">
      <c r="A28" s="170"/>
      <c r="B28" s="171"/>
      <c r="C28" s="150"/>
      <c r="D28" s="162"/>
      <c r="E28" s="157"/>
      <c r="F28" s="158"/>
    </row>
    <row r="29" spans="1:6">
      <c r="A29" s="232"/>
      <c r="B29" s="233" t="s">
        <v>153</v>
      </c>
      <c r="C29" s="173"/>
      <c r="D29" s="162"/>
      <c r="E29" s="157"/>
      <c r="F29" s="158"/>
    </row>
    <row r="30" spans="1:6">
      <c r="A30" s="172"/>
      <c r="B30" s="175"/>
      <c r="C30" s="173"/>
      <c r="D30" s="162"/>
      <c r="E30" s="157"/>
      <c r="F30" s="158"/>
    </row>
    <row r="31" spans="1:6">
      <c r="A31" s="170"/>
      <c r="B31" s="151" t="s">
        <v>3</v>
      </c>
      <c r="C31" s="150"/>
      <c r="D31" s="162"/>
      <c r="E31" s="157"/>
      <c r="F31" s="158"/>
    </row>
    <row r="32" spans="1:6">
      <c r="A32" s="170"/>
      <c r="B32" s="151"/>
      <c r="C32" s="150"/>
      <c r="D32" s="162"/>
      <c r="E32" s="157"/>
      <c r="F32" s="158"/>
    </row>
    <row r="33" spans="1:6">
      <c r="A33" s="150">
        <v>100</v>
      </c>
      <c r="B33" s="152" t="s">
        <v>4</v>
      </c>
      <c r="C33" s="150"/>
      <c r="D33" s="162"/>
      <c r="E33" s="157"/>
      <c r="F33" s="158"/>
    </row>
    <row r="34" spans="1:6">
      <c r="A34" s="159" t="s">
        <v>139</v>
      </c>
      <c r="B34" s="176" t="s">
        <v>123</v>
      </c>
      <c r="C34" s="153" t="s">
        <v>44</v>
      </c>
      <c r="D34" s="162">
        <v>243.6</v>
      </c>
      <c r="E34" s="157"/>
      <c r="F34" s="158">
        <f t="shared" ref="F34" si="1">+D34*E34</f>
        <v>0</v>
      </c>
    </row>
    <row r="35" spans="1:6">
      <c r="A35" s="170"/>
      <c r="B35" s="176"/>
      <c r="C35" s="153"/>
      <c r="D35" s="162"/>
      <c r="E35" s="157"/>
      <c r="F35" s="158"/>
    </row>
    <row r="36" spans="1:6">
      <c r="A36" s="164"/>
      <c r="B36" s="165" t="s">
        <v>2</v>
      </c>
      <c r="C36" s="166">
        <v>100</v>
      </c>
      <c r="D36" s="167"/>
      <c r="E36" s="168"/>
      <c r="F36" s="169">
        <f>SUM(F34:F34)</f>
        <v>0</v>
      </c>
    </row>
    <row r="37" spans="1:6">
      <c r="A37" s="170"/>
      <c r="B37" s="151"/>
      <c r="C37" s="150"/>
      <c r="D37" s="162"/>
      <c r="E37" s="157"/>
      <c r="F37" s="158"/>
    </row>
    <row r="38" spans="1:6">
      <c r="A38" s="150">
        <v>200</v>
      </c>
      <c r="B38" s="152" t="s">
        <v>5</v>
      </c>
      <c r="C38" s="153"/>
      <c r="D38" s="162"/>
      <c r="E38" s="157"/>
      <c r="F38" s="158"/>
    </row>
    <row r="39" spans="1:6">
      <c r="A39" s="150"/>
      <c r="B39" s="177" t="s">
        <v>6</v>
      </c>
      <c r="C39" s="153"/>
      <c r="D39" s="162"/>
      <c r="E39" s="157"/>
      <c r="F39" s="158"/>
    </row>
    <row r="40" spans="1:6">
      <c r="A40" s="159">
        <v>201</v>
      </c>
      <c r="B40" s="160" t="s">
        <v>49</v>
      </c>
      <c r="C40" s="161" t="s">
        <v>44</v>
      </c>
      <c r="D40" s="162">
        <v>70.03</v>
      </c>
      <c r="E40" s="157"/>
      <c r="F40" s="158">
        <f t="shared" ref="F40:F57" si="2">+D40*E40</f>
        <v>0</v>
      </c>
    </row>
    <row r="41" spans="1:6">
      <c r="A41" s="159">
        <v>202</v>
      </c>
      <c r="B41" s="160" t="s">
        <v>50</v>
      </c>
      <c r="C41" s="161" t="s">
        <v>32</v>
      </c>
      <c r="D41" s="162">
        <v>0.48</v>
      </c>
      <c r="E41" s="157"/>
      <c r="F41" s="158">
        <f t="shared" si="2"/>
        <v>0</v>
      </c>
    </row>
    <row r="42" spans="1:6" ht="24">
      <c r="A42" s="159">
        <v>203</v>
      </c>
      <c r="B42" s="160" t="s">
        <v>51</v>
      </c>
      <c r="C42" s="161" t="s">
        <v>35</v>
      </c>
      <c r="D42" s="162">
        <v>399</v>
      </c>
      <c r="E42" s="157"/>
      <c r="F42" s="158">
        <f t="shared" si="2"/>
        <v>0</v>
      </c>
    </row>
    <row r="43" spans="1:6">
      <c r="A43" s="159">
        <v>204</v>
      </c>
      <c r="B43" s="160" t="s">
        <v>183</v>
      </c>
      <c r="C43" s="161" t="s">
        <v>125</v>
      </c>
      <c r="D43" s="162">
        <v>3.99</v>
      </c>
      <c r="E43" s="157"/>
      <c r="F43" s="158">
        <f t="shared" si="2"/>
        <v>0</v>
      </c>
    </row>
    <row r="44" spans="1:6" ht="24">
      <c r="A44" s="159">
        <v>205</v>
      </c>
      <c r="B44" s="160" t="s">
        <v>184</v>
      </c>
      <c r="C44" s="161" t="s">
        <v>125</v>
      </c>
      <c r="D44" s="162">
        <v>3.99</v>
      </c>
      <c r="E44" s="157"/>
      <c r="F44" s="158">
        <f t="shared" si="2"/>
        <v>0</v>
      </c>
    </row>
    <row r="45" spans="1:6">
      <c r="A45" s="159"/>
      <c r="B45" s="177" t="s">
        <v>7</v>
      </c>
      <c r="C45" s="153"/>
      <c r="D45" s="162"/>
      <c r="E45" s="157"/>
      <c r="F45" s="158"/>
    </row>
    <row r="46" spans="1:6" ht="24">
      <c r="A46" s="159">
        <v>206</v>
      </c>
      <c r="B46" s="160" t="s">
        <v>52</v>
      </c>
      <c r="C46" s="161" t="s">
        <v>124</v>
      </c>
      <c r="D46" s="162">
        <v>1439.9</v>
      </c>
      <c r="E46" s="157"/>
      <c r="F46" s="158">
        <f t="shared" si="2"/>
        <v>0</v>
      </c>
    </row>
    <row r="47" spans="1:6" ht="24">
      <c r="A47" s="159">
        <v>207</v>
      </c>
      <c r="B47" s="160" t="s">
        <v>150</v>
      </c>
      <c r="C47" s="161" t="s">
        <v>124</v>
      </c>
      <c r="D47" s="162">
        <v>1439.9</v>
      </c>
      <c r="E47" s="157"/>
      <c r="F47" s="158">
        <f t="shared" ref="F47" si="3">+D47*E47</f>
        <v>0</v>
      </c>
    </row>
    <row r="48" spans="1:6">
      <c r="A48" s="159"/>
      <c r="B48" s="160" t="s">
        <v>144</v>
      </c>
      <c r="C48" s="161"/>
      <c r="D48" s="162"/>
      <c r="E48" s="157"/>
      <c r="F48" s="158"/>
    </row>
    <row r="49" spans="1:6">
      <c r="A49" s="159">
        <v>208</v>
      </c>
      <c r="B49" s="160" t="s">
        <v>151</v>
      </c>
      <c r="C49" s="161" t="s">
        <v>44</v>
      </c>
      <c r="D49" s="162">
        <v>123.75</v>
      </c>
      <c r="E49" s="157"/>
      <c r="F49" s="158">
        <f t="shared" ref="F49:F50" si="4">+D49*E49</f>
        <v>0</v>
      </c>
    </row>
    <row r="50" spans="1:6" ht="24">
      <c r="A50" s="159">
        <v>209</v>
      </c>
      <c r="B50" s="160" t="s">
        <v>152</v>
      </c>
      <c r="C50" s="161" t="s">
        <v>44</v>
      </c>
      <c r="D50" s="162">
        <v>123.75</v>
      </c>
      <c r="E50" s="157"/>
      <c r="F50" s="158">
        <f t="shared" si="4"/>
        <v>0</v>
      </c>
    </row>
    <row r="51" spans="1:6">
      <c r="A51" s="159"/>
      <c r="B51" s="202" t="s">
        <v>45</v>
      </c>
      <c r="C51" s="161"/>
      <c r="D51" s="162"/>
      <c r="E51" s="157"/>
      <c r="F51" s="158"/>
    </row>
    <row r="52" spans="1:6">
      <c r="A52" s="159">
        <v>210</v>
      </c>
      <c r="B52" s="160" t="s">
        <v>185</v>
      </c>
      <c r="C52" s="161" t="s">
        <v>125</v>
      </c>
      <c r="D52" s="162">
        <v>5.72</v>
      </c>
      <c r="E52" s="157"/>
      <c r="F52" s="158">
        <f t="shared" si="2"/>
        <v>0</v>
      </c>
    </row>
    <row r="53" spans="1:6" ht="24">
      <c r="A53" s="159">
        <v>211</v>
      </c>
      <c r="B53" s="160" t="s">
        <v>51</v>
      </c>
      <c r="C53" s="161" t="s">
        <v>124</v>
      </c>
      <c r="D53" s="162">
        <v>490</v>
      </c>
      <c r="E53" s="157"/>
      <c r="F53" s="158">
        <f t="shared" si="2"/>
        <v>0</v>
      </c>
    </row>
    <row r="54" spans="1:6">
      <c r="A54" s="159">
        <v>212</v>
      </c>
      <c r="B54" s="160" t="s">
        <v>183</v>
      </c>
      <c r="C54" s="161" t="s">
        <v>125</v>
      </c>
      <c r="D54" s="162">
        <v>4.9000000000000004</v>
      </c>
      <c r="E54" s="157"/>
      <c r="F54" s="158">
        <f t="shared" si="2"/>
        <v>0</v>
      </c>
    </row>
    <row r="55" spans="1:6" ht="24">
      <c r="A55" s="159">
        <v>213</v>
      </c>
      <c r="B55" s="160" t="s">
        <v>186</v>
      </c>
      <c r="C55" s="161" t="s">
        <v>125</v>
      </c>
      <c r="D55" s="162">
        <v>4.9000000000000004</v>
      </c>
      <c r="E55" s="157"/>
      <c r="F55" s="158">
        <f t="shared" si="2"/>
        <v>0</v>
      </c>
    </row>
    <row r="56" spans="1:6">
      <c r="A56" s="159">
        <v>214</v>
      </c>
      <c r="B56" s="160" t="s">
        <v>187</v>
      </c>
      <c r="C56" s="161" t="s">
        <v>44</v>
      </c>
      <c r="D56" s="162">
        <v>49</v>
      </c>
      <c r="E56" s="157"/>
      <c r="F56" s="158">
        <f t="shared" si="2"/>
        <v>0</v>
      </c>
    </row>
    <row r="57" spans="1:6" ht="36">
      <c r="A57" s="159">
        <v>215</v>
      </c>
      <c r="B57" s="160" t="s">
        <v>89</v>
      </c>
      <c r="C57" s="161" t="s">
        <v>125</v>
      </c>
      <c r="D57" s="162">
        <v>8.58</v>
      </c>
      <c r="E57" s="157"/>
      <c r="F57" s="158">
        <f t="shared" si="2"/>
        <v>0</v>
      </c>
    </row>
    <row r="58" spans="1:6">
      <c r="A58" s="170"/>
      <c r="B58" s="176"/>
      <c r="C58" s="153"/>
      <c r="D58" s="162"/>
      <c r="E58" s="157"/>
      <c r="F58" s="158"/>
    </row>
    <row r="59" spans="1:6">
      <c r="A59" s="164"/>
      <c r="B59" s="165" t="s">
        <v>2</v>
      </c>
      <c r="C59" s="166">
        <v>200</v>
      </c>
      <c r="D59" s="167"/>
      <c r="E59" s="168"/>
      <c r="F59" s="169">
        <f>SUM(F39:F57)</f>
        <v>0</v>
      </c>
    </row>
    <row r="60" spans="1:6">
      <c r="A60" s="181"/>
      <c r="B60" s="182"/>
      <c r="C60" s="173"/>
      <c r="D60" s="162"/>
      <c r="E60" s="157"/>
      <c r="F60" s="158"/>
    </row>
    <row r="61" spans="1:6">
      <c r="A61" s="150">
        <v>300</v>
      </c>
      <c r="B61" s="152" t="s">
        <v>8</v>
      </c>
      <c r="C61" s="153"/>
      <c r="D61" s="162"/>
      <c r="E61" s="157"/>
      <c r="F61" s="158"/>
    </row>
    <row r="62" spans="1:6">
      <c r="A62" s="150"/>
      <c r="B62" s="152"/>
      <c r="C62" s="153"/>
      <c r="D62" s="162"/>
      <c r="E62" s="157"/>
      <c r="F62" s="158"/>
    </row>
    <row r="63" spans="1:6" ht="24">
      <c r="A63" s="159">
        <v>301</v>
      </c>
      <c r="B63" s="160" t="s">
        <v>53</v>
      </c>
      <c r="C63" s="161" t="s">
        <v>29</v>
      </c>
      <c r="D63" s="162">
        <v>66.63</v>
      </c>
      <c r="E63" s="157"/>
      <c r="F63" s="158">
        <f t="shared" ref="F63" si="5">+D63*E63</f>
        <v>0</v>
      </c>
    </row>
    <row r="64" spans="1:6">
      <c r="A64" s="170"/>
      <c r="B64" s="176"/>
      <c r="C64" s="153"/>
      <c r="D64" s="162"/>
      <c r="E64" s="157"/>
      <c r="F64" s="158"/>
    </row>
    <row r="65" spans="1:6">
      <c r="A65" s="164"/>
      <c r="B65" s="165" t="s">
        <v>2</v>
      </c>
      <c r="C65" s="166">
        <v>300</v>
      </c>
      <c r="D65" s="167"/>
      <c r="E65" s="168"/>
      <c r="F65" s="169">
        <f>+F63</f>
        <v>0</v>
      </c>
    </row>
    <row r="66" spans="1:6">
      <c r="A66" s="181"/>
      <c r="B66" s="182"/>
      <c r="C66" s="173"/>
      <c r="D66" s="162"/>
      <c r="E66" s="157"/>
      <c r="F66" s="158"/>
    </row>
    <row r="67" spans="1:6">
      <c r="A67" s="150">
        <v>400</v>
      </c>
      <c r="B67" s="152" t="s">
        <v>9</v>
      </c>
      <c r="C67" s="153"/>
      <c r="D67" s="162"/>
      <c r="E67" s="157"/>
      <c r="F67" s="158"/>
    </row>
    <row r="68" spans="1:6">
      <c r="A68" s="150"/>
      <c r="B68" s="152"/>
      <c r="C68" s="153"/>
      <c r="D68" s="162"/>
      <c r="E68" s="157"/>
      <c r="F68" s="158"/>
    </row>
    <row r="69" spans="1:6" ht="24">
      <c r="A69" s="159">
        <v>401</v>
      </c>
      <c r="B69" s="160" t="s">
        <v>188</v>
      </c>
      <c r="C69" s="161" t="s">
        <v>121</v>
      </c>
      <c r="D69" s="162">
        <v>45.4</v>
      </c>
      <c r="E69" s="157"/>
      <c r="F69" s="158">
        <f t="shared" ref="F69:F70" si="6">+D69*E69</f>
        <v>0</v>
      </c>
    </row>
    <row r="70" spans="1:6">
      <c r="A70" s="159">
        <v>402</v>
      </c>
      <c r="B70" s="160" t="s">
        <v>110</v>
      </c>
      <c r="C70" s="161" t="s">
        <v>31</v>
      </c>
      <c r="D70" s="162">
        <v>400</v>
      </c>
      <c r="E70" s="157"/>
      <c r="F70" s="158">
        <f t="shared" si="6"/>
        <v>0</v>
      </c>
    </row>
    <row r="71" spans="1:6">
      <c r="A71" s="159"/>
      <c r="B71" s="160"/>
      <c r="C71" s="161"/>
      <c r="D71" s="162"/>
      <c r="E71" s="157"/>
      <c r="F71" s="158"/>
    </row>
    <row r="72" spans="1:6">
      <c r="A72" s="164"/>
      <c r="B72" s="165" t="s">
        <v>2</v>
      </c>
      <c r="C72" s="166">
        <v>400</v>
      </c>
      <c r="D72" s="167"/>
      <c r="E72" s="168"/>
      <c r="F72" s="169">
        <f>+SUM(F69:F70)</f>
        <v>0</v>
      </c>
    </row>
    <row r="73" spans="1:6">
      <c r="A73" s="170"/>
      <c r="B73" s="176"/>
      <c r="C73" s="153"/>
      <c r="D73" s="162"/>
      <c r="E73" s="157"/>
      <c r="F73" s="158"/>
    </row>
    <row r="74" spans="1:6">
      <c r="A74" s="150">
        <v>500</v>
      </c>
      <c r="B74" s="152" t="s">
        <v>10</v>
      </c>
      <c r="C74" s="153"/>
      <c r="D74" s="162"/>
      <c r="E74" s="157"/>
      <c r="F74" s="158"/>
    </row>
    <row r="75" spans="1:6">
      <c r="A75" s="159">
        <v>501</v>
      </c>
      <c r="B75" s="160" t="s">
        <v>54</v>
      </c>
      <c r="C75" s="161" t="s">
        <v>29</v>
      </c>
      <c r="D75" s="162">
        <v>122.87</v>
      </c>
      <c r="E75" s="157"/>
      <c r="F75" s="158">
        <f t="shared" ref="F75:F77" si="7">+D75*E75</f>
        <v>0</v>
      </c>
    </row>
    <row r="76" spans="1:6">
      <c r="A76" s="159">
        <v>502</v>
      </c>
      <c r="B76" s="160" t="s">
        <v>55</v>
      </c>
      <c r="C76" s="161" t="s">
        <v>29</v>
      </c>
      <c r="D76" s="162">
        <v>122.87</v>
      </c>
      <c r="E76" s="157"/>
      <c r="F76" s="158">
        <f t="shared" si="7"/>
        <v>0</v>
      </c>
    </row>
    <row r="77" spans="1:6" ht="36">
      <c r="A77" s="159">
        <v>503</v>
      </c>
      <c r="B77" s="160" t="s">
        <v>56</v>
      </c>
      <c r="C77" s="161" t="s">
        <v>29</v>
      </c>
      <c r="D77" s="162">
        <v>46.05</v>
      </c>
      <c r="E77" s="157"/>
      <c r="F77" s="158">
        <f t="shared" si="7"/>
        <v>0</v>
      </c>
    </row>
    <row r="78" spans="1:6">
      <c r="A78" s="170"/>
      <c r="B78" s="176"/>
      <c r="C78" s="153"/>
      <c r="D78" s="162"/>
      <c r="E78" s="157"/>
      <c r="F78" s="158"/>
    </row>
    <row r="79" spans="1:6">
      <c r="A79" s="164"/>
      <c r="B79" s="165" t="s">
        <v>2</v>
      </c>
      <c r="C79" s="166">
        <v>500</v>
      </c>
      <c r="D79" s="167"/>
      <c r="E79" s="168"/>
      <c r="F79" s="169">
        <f>SUM(F75:F77)</f>
        <v>0</v>
      </c>
    </row>
    <row r="80" spans="1:6">
      <c r="A80" s="170"/>
      <c r="B80" s="171"/>
      <c r="C80" s="150"/>
      <c r="D80" s="162"/>
      <c r="E80" s="157"/>
      <c r="F80" s="158"/>
    </row>
    <row r="81" spans="1:6">
      <c r="A81" s="150">
        <v>600</v>
      </c>
      <c r="B81" s="152" t="s">
        <v>11</v>
      </c>
      <c r="C81" s="153"/>
      <c r="D81" s="162"/>
      <c r="E81" s="157"/>
      <c r="F81" s="158"/>
    </row>
    <row r="82" spans="1:6" ht="24">
      <c r="A82" s="159">
        <v>601</v>
      </c>
      <c r="B82" s="160" t="s">
        <v>57</v>
      </c>
      <c r="C82" s="161" t="s">
        <v>29</v>
      </c>
      <c r="D82" s="162">
        <v>232.22</v>
      </c>
      <c r="E82" s="157"/>
      <c r="F82" s="158">
        <f t="shared" ref="F82:F87" si="8">+D82*E82</f>
        <v>0</v>
      </c>
    </row>
    <row r="83" spans="1:6">
      <c r="A83" s="159">
        <v>602</v>
      </c>
      <c r="B83" s="160" t="s">
        <v>58</v>
      </c>
      <c r="C83" s="161" t="s">
        <v>32</v>
      </c>
      <c r="D83" s="162">
        <v>18.579999999999998</v>
      </c>
      <c r="E83" s="157"/>
      <c r="F83" s="158">
        <f t="shared" si="8"/>
        <v>0</v>
      </c>
    </row>
    <row r="84" spans="1:6" ht="48">
      <c r="A84" s="159">
        <v>603</v>
      </c>
      <c r="B84" s="160" t="s">
        <v>59</v>
      </c>
      <c r="C84" s="161" t="s">
        <v>29</v>
      </c>
      <c r="D84" s="162">
        <v>225.67</v>
      </c>
      <c r="E84" s="157"/>
      <c r="F84" s="158">
        <f t="shared" si="8"/>
        <v>0</v>
      </c>
    </row>
    <row r="85" spans="1:6" ht="48">
      <c r="A85" s="159">
        <v>604</v>
      </c>
      <c r="B85" s="160" t="s">
        <v>189</v>
      </c>
      <c r="C85" s="161" t="s">
        <v>121</v>
      </c>
      <c r="D85" s="162">
        <v>26.98</v>
      </c>
      <c r="E85" s="157"/>
      <c r="F85" s="158">
        <f t="shared" si="8"/>
        <v>0</v>
      </c>
    </row>
    <row r="86" spans="1:6" ht="24">
      <c r="A86" s="159">
        <v>605</v>
      </c>
      <c r="B86" s="160" t="s">
        <v>190</v>
      </c>
      <c r="C86" s="161" t="s">
        <v>121</v>
      </c>
      <c r="D86" s="162">
        <v>53.66</v>
      </c>
      <c r="E86" s="157"/>
      <c r="F86" s="158">
        <f t="shared" si="8"/>
        <v>0</v>
      </c>
    </row>
    <row r="87" spans="1:6" ht="36">
      <c r="A87" s="159">
        <v>606</v>
      </c>
      <c r="B87" s="160" t="s">
        <v>191</v>
      </c>
      <c r="C87" s="161" t="s">
        <v>44</v>
      </c>
      <c r="D87" s="162">
        <v>1</v>
      </c>
      <c r="E87" s="157"/>
      <c r="F87" s="158">
        <f t="shared" si="8"/>
        <v>0</v>
      </c>
    </row>
    <row r="88" spans="1:6">
      <c r="A88" s="170"/>
      <c r="B88" s="176"/>
      <c r="C88" s="153"/>
      <c r="D88" s="162"/>
      <c r="E88" s="157"/>
      <c r="F88" s="158"/>
    </row>
    <row r="89" spans="1:6">
      <c r="A89" s="164"/>
      <c r="B89" s="165" t="s">
        <v>2</v>
      </c>
      <c r="C89" s="166">
        <v>600</v>
      </c>
      <c r="D89" s="167"/>
      <c r="E89" s="168"/>
      <c r="F89" s="169">
        <f>SUM(F82:F87)</f>
        <v>0</v>
      </c>
    </row>
    <row r="90" spans="1:6">
      <c r="A90" s="170"/>
      <c r="B90" s="171"/>
      <c r="C90" s="150"/>
      <c r="D90" s="162"/>
      <c r="E90" s="157"/>
      <c r="F90" s="158"/>
    </row>
    <row r="91" spans="1:6">
      <c r="A91" s="150">
        <v>700</v>
      </c>
      <c r="B91" s="152" t="s">
        <v>12</v>
      </c>
      <c r="C91" s="153"/>
      <c r="D91" s="162"/>
      <c r="E91" s="157"/>
      <c r="F91" s="158"/>
    </row>
    <row r="92" spans="1:6" ht="24">
      <c r="A92" s="159">
        <v>701</v>
      </c>
      <c r="B92" s="160" t="s">
        <v>192</v>
      </c>
      <c r="C92" s="161" t="s">
        <v>29</v>
      </c>
      <c r="D92" s="162">
        <v>1.89</v>
      </c>
      <c r="E92" s="157"/>
      <c r="F92" s="158">
        <f t="shared" ref="F92:F95" si="9">+D92*E92</f>
        <v>0</v>
      </c>
    </row>
    <row r="93" spans="1:6">
      <c r="A93" s="159">
        <v>702</v>
      </c>
      <c r="B93" s="160" t="s">
        <v>193</v>
      </c>
      <c r="C93" s="161" t="s">
        <v>44</v>
      </c>
      <c r="D93" s="162">
        <v>11.4</v>
      </c>
      <c r="E93" s="157"/>
      <c r="F93" s="158">
        <f t="shared" si="9"/>
        <v>0</v>
      </c>
    </row>
    <row r="94" spans="1:6" ht="24">
      <c r="A94" s="159">
        <v>703</v>
      </c>
      <c r="B94" s="160" t="s">
        <v>194</v>
      </c>
      <c r="C94" s="161" t="s">
        <v>44</v>
      </c>
      <c r="D94" s="162">
        <v>45.6</v>
      </c>
      <c r="E94" s="157"/>
      <c r="F94" s="158">
        <f t="shared" si="9"/>
        <v>0</v>
      </c>
    </row>
    <row r="95" spans="1:6">
      <c r="A95" s="159">
        <v>704</v>
      </c>
      <c r="B95" s="160" t="s">
        <v>195</v>
      </c>
      <c r="C95" s="161" t="s">
        <v>44</v>
      </c>
      <c r="D95" s="162">
        <v>4</v>
      </c>
      <c r="E95" s="157"/>
      <c r="F95" s="158">
        <f t="shared" si="9"/>
        <v>0</v>
      </c>
    </row>
    <row r="96" spans="1:6">
      <c r="A96" s="159"/>
      <c r="B96" s="160"/>
      <c r="C96" s="161"/>
      <c r="D96" s="162"/>
      <c r="E96" s="157"/>
      <c r="F96" s="158"/>
    </row>
    <row r="97" spans="1:6">
      <c r="A97" s="164"/>
      <c r="B97" s="165" t="s">
        <v>2</v>
      </c>
      <c r="C97" s="166">
        <v>700</v>
      </c>
      <c r="D97" s="167"/>
      <c r="E97" s="168"/>
      <c r="F97" s="169">
        <f>SUM(F92:F95)</f>
        <v>0</v>
      </c>
    </row>
    <row r="98" spans="1:6">
      <c r="A98" s="170"/>
      <c r="B98" s="171"/>
      <c r="C98" s="150"/>
      <c r="D98" s="162"/>
      <c r="E98" s="157"/>
      <c r="F98" s="158"/>
    </row>
    <row r="99" spans="1:6">
      <c r="A99" s="150">
        <v>800</v>
      </c>
      <c r="B99" s="152" t="s">
        <v>13</v>
      </c>
      <c r="C99" s="153"/>
      <c r="D99" s="162"/>
      <c r="E99" s="157"/>
      <c r="F99" s="158"/>
    </row>
    <row r="100" spans="1:6">
      <c r="A100" s="159">
        <v>801</v>
      </c>
      <c r="B100" s="160" t="s">
        <v>196</v>
      </c>
      <c r="C100" s="161" t="s">
        <v>44</v>
      </c>
      <c r="D100" s="162">
        <v>204.26</v>
      </c>
      <c r="E100" s="157"/>
      <c r="F100" s="158">
        <f t="shared" ref="F100:F102" si="10">+D100*E100</f>
        <v>0</v>
      </c>
    </row>
    <row r="101" spans="1:6">
      <c r="A101" s="159">
        <v>802</v>
      </c>
      <c r="B101" s="160" t="s">
        <v>197</v>
      </c>
      <c r="C101" s="161" t="s">
        <v>124</v>
      </c>
      <c r="D101" s="162">
        <v>224.8</v>
      </c>
      <c r="E101" s="157"/>
      <c r="F101" s="158">
        <f t="shared" si="10"/>
        <v>0</v>
      </c>
    </row>
    <row r="102" spans="1:6">
      <c r="A102" s="159">
        <v>803</v>
      </c>
      <c r="B102" s="160" t="s">
        <v>198</v>
      </c>
      <c r="C102" s="161" t="s">
        <v>44</v>
      </c>
      <c r="D102" s="162">
        <v>4</v>
      </c>
      <c r="E102" s="157"/>
      <c r="F102" s="158">
        <f t="shared" si="10"/>
        <v>0</v>
      </c>
    </row>
    <row r="103" spans="1:6">
      <c r="A103" s="170"/>
      <c r="B103" s="176"/>
      <c r="C103" s="153"/>
      <c r="D103" s="162"/>
      <c r="E103" s="157"/>
      <c r="F103" s="158"/>
    </row>
    <row r="104" spans="1:6">
      <c r="A104" s="164"/>
      <c r="B104" s="165" t="s">
        <v>2</v>
      </c>
      <c r="C104" s="166">
        <v>800</v>
      </c>
      <c r="D104" s="167"/>
      <c r="E104" s="168"/>
      <c r="F104" s="169">
        <f>SUM(F100:F102)</f>
        <v>0</v>
      </c>
    </row>
    <row r="105" spans="1:6">
      <c r="A105" s="170"/>
      <c r="B105" s="171"/>
      <c r="C105" s="150"/>
      <c r="D105" s="162"/>
      <c r="E105" s="157"/>
      <c r="F105" s="158"/>
    </row>
    <row r="106" spans="1:6">
      <c r="A106" s="150">
        <v>900</v>
      </c>
      <c r="B106" s="152" t="s">
        <v>14</v>
      </c>
      <c r="C106" s="153"/>
      <c r="D106" s="162"/>
      <c r="E106" s="157"/>
      <c r="F106" s="158"/>
    </row>
    <row r="107" spans="1:6">
      <c r="A107" s="159">
        <v>901</v>
      </c>
      <c r="B107" s="160" t="s">
        <v>199</v>
      </c>
      <c r="C107" s="161" t="s">
        <v>44</v>
      </c>
      <c r="D107" s="162">
        <v>88.82</v>
      </c>
      <c r="E107" s="157"/>
      <c r="F107" s="158">
        <f t="shared" ref="F107:F110" si="11">+D107*E107</f>
        <v>0</v>
      </c>
    </row>
    <row r="108" spans="1:6" ht="22.5" customHeight="1">
      <c r="A108" s="159">
        <v>902</v>
      </c>
      <c r="B108" s="160" t="s">
        <v>200</v>
      </c>
      <c r="C108" s="161" t="s">
        <v>44</v>
      </c>
      <c r="D108" s="162">
        <v>1421.23</v>
      </c>
      <c r="E108" s="157"/>
      <c r="F108" s="158">
        <f t="shared" ref="F108" si="12">+D108*E108</f>
        <v>0</v>
      </c>
    </row>
    <row r="109" spans="1:6">
      <c r="A109" s="159">
        <v>903</v>
      </c>
      <c r="B109" s="160" t="s">
        <v>201</v>
      </c>
      <c r="C109" s="161" t="s">
        <v>44</v>
      </c>
      <c r="D109" s="162">
        <v>1421.23</v>
      </c>
      <c r="E109" s="157"/>
      <c r="F109" s="158">
        <f t="shared" si="11"/>
        <v>0</v>
      </c>
    </row>
    <row r="110" spans="1:6">
      <c r="A110" s="159">
        <v>904</v>
      </c>
      <c r="B110" s="160" t="s">
        <v>202</v>
      </c>
      <c r="C110" s="161" t="s">
        <v>44</v>
      </c>
      <c r="D110" s="162">
        <v>88.82</v>
      </c>
      <c r="E110" s="157"/>
      <c r="F110" s="158">
        <f t="shared" si="11"/>
        <v>0</v>
      </c>
    </row>
    <row r="111" spans="1:6">
      <c r="A111" s="170"/>
      <c r="B111" s="176"/>
      <c r="C111" s="153"/>
      <c r="D111" s="162"/>
      <c r="E111" s="157"/>
      <c r="F111" s="158"/>
    </row>
    <row r="112" spans="1:6">
      <c r="A112" s="164"/>
      <c r="B112" s="165" t="s">
        <v>2</v>
      </c>
      <c r="C112" s="166">
        <v>900</v>
      </c>
      <c r="D112" s="167"/>
      <c r="E112" s="168"/>
      <c r="F112" s="169">
        <f>SUM(F107:F110)</f>
        <v>0</v>
      </c>
    </row>
    <row r="113" spans="1:6">
      <c r="A113" s="170"/>
      <c r="B113" s="171"/>
      <c r="C113" s="150"/>
      <c r="D113" s="162"/>
      <c r="E113" s="157"/>
      <c r="F113" s="158"/>
    </row>
    <row r="114" spans="1:6">
      <c r="A114" s="150">
        <v>1000</v>
      </c>
      <c r="B114" s="152" t="s">
        <v>15</v>
      </c>
      <c r="C114" s="153"/>
      <c r="D114" s="162"/>
      <c r="E114" s="157"/>
      <c r="F114" s="158"/>
    </row>
    <row r="115" spans="1:6" ht="24">
      <c r="A115" s="159">
        <v>1001</v>
      </c>
      <c r="B115" s="160" t="s">
        <v>60</v>
      </c>
      <c r="C115" s="161" t="s">
        <v>31</v>
      </c>
      <c r="D115" s="162">
        <v>3</v>
      </c>
      <c r="E115" s="157"/>
      <c r="F115" s="158">
        <f t="shared" ref="F115:F138" si="13">+D115*E115</f>
        <v>0</v>
      </c>
    </row>
    <row r="116" spans="1:6">
      <c r="A116" s="159">
        <v>1002</v>
      </c>
      <c r="B116" s="160" t="s">
        <v>62</v>
      </c>
      <c r="C116" s="161" t="s">
        <v>31</v>
      </c>
      <c r="D116" s="162">
        <v>3</v>
      </c>
      <c r="E116" s="157"/>
      <c r="F116" s="158">
        <f t="shared" si="13"/>
        <v>0</v>
      </c>
    </row>
    <row r="117" spans="1:6">
      <c r="A117" s="159">
        <v>1003</v>
      </c>
      <c r="B117" s="160" t="s">
        <v>63</v>
      </c>
      <c r="C117" s="161" t="s">
        <v>31</v>
      </c>
      <c r="D117" s="162">
        <v>3</v>
      </c>
      <c r="E117" s="157"/>
      <c r="F117" s="158">
        <f t="shared" si="13"/>
        <v>0</v>
      </c>
    </row>
    <row r="118" spans="1:6">
      <c r="A118" s="159">
        <v>1004</v>
      </c>
      <c r="B118" s="160" t="s">
        <v>203</v>
      </c>
      <c r="C118" s="161" t="s">
        <v>122</v>
      </c>
      <c r="D118" s="162">
        <v>3</v>
      </c>
      <c r="E118" s="157"/>
      <c r="F118" s="158">
        <f t="shared" si="13"/>
        <v>0</v>
      </c>
    </row>
    <row r="119" spans="1:6" ht="24">
      <c r="A119" s="159">
        <v>1005</v>
      </c>
      <c r="B119" s="160" t="s">
        <v>204</v>
      </c>
      <c r="C119" s="161" t="s">
        <v>44</v>
      </c>
      <c r="D119" s="162">
        <v>1.1499999999999999</v>
      </c>
      <c r="E119" s="157"/>
      <c r="F119" s="158">
        <f t="shared" si="13"/>
        <v>0</v>
      </c>
    </row>
    <row r="120" spans="1:6">
      <c r="A120" s="159"/>
      <c r="B120" s="160"/>
      <c r="C120" s="161"/>
      <c r="D120" s="162"/>
      <c r="E120" s="157"/>
      <c r="F120" s="158"/>
    </row>
    <row r="121" spans="1:6">
      <c r="A121" s="164"/>
      <c r="B121" s="165" t="s">
        <v>2</v>
      </c>
      <c r="C121" s="166">
        <v>1000</v>
      </c>
      <c r="D121" s="167"/>
      <c r="E121" s="168"/>
      <c r="F121" s="169">
        <f>SUM(F115:F119)</f>
        <v>0</v>
      </c>
    </row>
    <row r="122" spans="1:6">
      <c r="A122" s="170"/>
      <c r="B122" s="171"/>
      <c r="C122" s="150"/>
      <c r="D122" s="162"/>
      <c r="E122" s="157"/>
      <c r="F122" s="158"/>
    </row>
    <row r="123" spans="1:6">
      <c r="A123" s="150">
        <v>1100</v>
      </c>
      <c r="B123" s="152" t="s">
        <v>146</v>
      </c>
      <c r="C123" s="153"/>
      <c r="D123" s="162"/>
      <c r="E123" s="157"/>
      <c r="F123" s="158"/>
    </row>
    <row r="124" spans="1:6">
      <c r="A124" s="150"/>
      <c r="B124" s="203" t="s">
        <v>16</v>
      </c>
      <c r="C124" s="153"/>
      <c r="D124" s="162"/>
      <c r="E124" s="157"/>
      <c r="F124" s="158"/>
    </row>
    <row r="125" spans="1:6" ht="24">
      <c r="A125" s="159">
        <v>1101</v>
      </c>
      <c r="B125" s="160" t="s">
        <v>64</v>
      </c>
      <c r="C125" s="161" t="s">
        <v>30</v>
      </c>
      <c r="D125" s="162">
        <v>20</v>
      </c>
      <c r="E125" s="157"/>
      <c r="F125" s="158">
        <f t="shared" si="13"/>
        <v>0</v>
      </c>
    </row>
    <row r="126" spans="1:6" ht="24">
      <c r="A126" s="159">
        <v>1102</v>
      </c>
      <c r="B126" s="160" t="s">
        <v>65</v>
      </c>
      <c r="C126" s="161" t="s">
        <v>31</v>
      </c>
      <c r="D126" s="162">
        <v>1</v>
      </c>
      <c r="E126" s="157"/>
      <c r="F126" s="158">
        <f t="shared" si="13"/>
        <v>0</v>
      </c>
    </row>
    <row r="127" spans="1:6" ht="24">
      <c r="A127" s="159">
        <v>1103</v>
      </c>
      <c r="B127" s="160" t="s">
        <v>66</v>
      </c>
      <c r="C127" s="161" t="s">
        <v>30</v>
      </c>
      <c r="D127" s="162">
        <v>10</v>
      </c>
      <c r="E127" s="157"/>
      <c r="F127" s="158">
        <f t="shared" si="13"/>
        <v>0</v>
      </c>
    </row>
    <row r="128" spans="1:6" ht="24">
      <c r="A128" s="159">
        <v>1104</v>
      </c>
      <c r="B128" s="160" t="s">
        <v>67</v>
      </c>
      <c r="C128" s="161" t="s">
        <v>31</v>
      </c>
      <c r="D128" s="162">
        <v>1</v>
      </c>
      <c r="E128" s="157"/>
      <c r="F128" s="158">
        <f t="shared" si="13"/>
        <v>0</v>
      </c>
    </row>
    <row r="129" spans="1:6">
      <c r="A129" s="159"/>
      <c r="B129" s="202" t="s">
        <v>143</v>
      </c>
      <c r="C129" s="161"/>
      <c r="D129" s="162"/>
      <c r="E129" s="157"/>
      <c r="F129" s="158"/>
    </row>
    <row r="130" spans="1:6" ht="36">
      <c r="A130" s="159">
        <v>1105</v>
      </c>
      <c r="B130" s="160" t="s">
        <v>68</v>
      </c>
      <c r="C130" s="161" t="s">
        <v>30</v>
      </c>
      <c r="D130" s="162">
        <v>20</v>
      </c>
      <c r="E130" s="157"/>
      <c r="F130" s="158">
        <f t="shared" si="13"/>
        <v>0</v>
      </c>
    </row>
    <row r="131" spans="1:6" ht="36">
      <c r="A131" s="159">
        <v>1106</v>
      </c>
      <c r="B131" s="160" t="s">
        <v>69</v>
      </c>
      <c r="C131" s="161" t="s">
        <v>30</v>
      </c>
      <c r="D131" s="162">
        <v>10</v>
      </c>
      <c r="E131" s="157"/>
      <c r="F131" s="158">
        <f t="shared" si="13"/>
        <v>0</v>
      </c>
    </row>
    <row r="132" spans="1:6" ht="24">
      <c r="A132" s="159">
        <v>1107</v>
      </c>
      <c r="B132" s="160" t="s">
        <v>70</v>
      </c>
      <c r="C132" s="161" t="s">
        <v>31</v>
      </c>
      <c r="D132" s="162">
        <v>1</v>
      </c>
      <c r="E132" s="157"/>
      <c r="F132" s="158">
        <f t="shared" si="13"/>
        <v>0</v>
      </c>
    </row>
    <row r="133" spans="1:6" ht="24">
      <c r="A133" s="159">
        <v>1108</v>
      </c>
      <c r="B133" s="160" t="s">
        <v>71</v>
      </c>
      <c r="C133" s="161" t="s">
        <v>31</v>
      </c>
      <c r="D133" s="162">
        <v>2</v>
      </c>
      <c r="E133" s="157"/>
      <c r="F133" s="158">
        <f t="shared" si="13"/>
        <v>0</v>
      </c>
    </row>
    <row r="134" spans="1:6" ht="24">
      <c r="A134" s="159">
        <v>1109</v>
      </c>
      <c r="B134" s="160" t="s">
        <v>72</v>
      </c>
      <c r="C134" s="161" t="s">
        <v>31</v>
      </c>
      <c r="D134" s="162">
        <v>1</v>
      </c>
      <c r="E134" s="157"/>
      <c r="F134" s="158">
        <f t="shared" si="13"/>
        <v>0</v>
      </c>
    </row>
    <row r="135" spans="1:6">
      <c r="A135" s="159"/>
      <c r="B135" s="202" t="s">
        <v>147</v>
      </c>
      <c r="C135" s="161"/>
      <c r="D135" s="162"/>
      <c r="E135" s="157"/>
      <c r="F135" s="158"/>
    </row>
    <row r="136" spans="1:6">
      <c r="A136" s="159">
        <v>1110</v>
      </c>
      <c r="B136" s="160" t="s">
        <v>73</v>
      </c>
      <c r="C136" s="161" t="s">
        <v>31</v>
      </c>
      <c r="D136" s="162">
        <v>2</v>
      </c>
      <c r="E136" s="157"/>
      <c r="F136" s="158">
        <f t="shared" si="13"/>
        <v>0</v>
      </c>
    </row>
    <row r="137" spans="1:6" ht="36">
      <c r="A137" s="159">
        <v>1111</v>
      </c>
      <c r="B137" s="160" t="s">
        <v>74</v>
      </c>
      <c r="C137" s="161" t="s">
        <v>30</v>
      </c>
      <c r="D137" s="162">
        <v>10</v>
      </c>
      <c r="E137" s="157"/>
      <c r="F137" s="158">
        <f t="shared" si="13"/>
        <v>0</v>
      </c>
    </row>
    <row r="138" spans="1:6" ht="36">
      <c r="A138" s="159">
        <v>1112</v>
      </c>
      <c r="B138" s="160" t="s">
        <v>75</v>
      </c>
      <c r="C138" s="161" t="s">
        <v>30</v>
      </c>
      <c r="D138" s="162">
        <v>20</v>
      </c>
      <c r="E138" s="157"/>
      <c r="F138" s="158">
        <f t="shared" si="13"/>
        <v>0</v>
      </c>
    </row>
    <row r="139" spans="1:6">
      <c r="A139" s="170"/>
      <c r="B139" s="176"/>
      <c r="C139" s="153"/>
      <c r="D139" s="162"/>
      <c r="E139" s="157"/>
      <c r="F139" s="158"/>
    </row>
    <row r="140" spans="1:6">
      <c r="A140" s="164"/>
      <c r="B140" s="165" t="s">
        <v>2</v>
      </c>
      <c r="C140" s="166">
        <v>1100</v>
      </c>
      <c r="D140" s="167"/>
      <c r="E140" s="168"/>
      <c r="F140" s="169">
        <f>SUM(F125:F138)</f>
        <v>0</v>
      </c>
    </row>
    <row r="141" spans="1:6">
      <c r="A141" s="170"/>
      <c r="B141" s="171"/>
      <c r="C141" s="150"/>
      <c r="D141" s="162"/>
      <c r="E141" s="157"/>
      <c r="F141" s="158"/>
    </row>
    <row r="142" spans="1:6">
      <c r="A142" s="150">
        <v>1200</v>
      </c>
      <c r="B142" s="152" t="s">
        <v>20</v>
      </c>
      <c r="C142" s="153"/>
      <c r="D142" s="162"/>
      <c r="E142" s="157"/>
      <c r="F142" s="158"/>
    </row>
    <row r="143" spans="1:6" ht="24">
      <c r="A143" s="159">
        <v>1201</v>
      </c>
      <c r="B143" s="160" t="s">
        <v>76</v>
      </c>
      <c r="C143" s="161" t="s">
        <v>31</v>
      </c>
      <c r="D143" s="162">
        <v>1</v>
      </c>
      <c r="E143" s="157"/>
      <c r="F143" s="158">
        <f t="shared" ref="F143:F144" si="14">+D143*E143</f>
        <v>0</v>
      </c>
    </row>
    <row r="144" spans="1:6" ht="24">
      <c r="A144" s="159">
        <v>1202</v>
      </c>
      <c r="B144" s="160" t="s">
        <v>77</v>
      </c>
      <c r="C144" s="161" t="s">
        <v>30</v>
      </c>
      <c r="D144" s="162">
        <v>30</v>
      </c>
      <c r="E144" s="157"/>
      <c r="F144" s="158">
        <f t="shared" si="14"/>
        <v>0</v>
      </c>
    </row>
    <row r="145" spans="1:6">
      <c r="A145" s="170"/>
      <c r="B145" s="176"/>
      <c r="C145" s="153"/>
      <c r="D145" s="162"/>
      <c r="E145" s="157"/>
      <c r="F145" s="158"/>
    </row>
    <row r="146" spans="1:6">
      <c r="A146" s="164"/>
      <c r="B146" s="165" t="s">
        <v>2</v>
      </c>
      <c r="C146" s="166">
        <v>1200</v>
      </c>
      <c r="D146" s="167"/>
      <c r="E146" s="168"/>
      <c r="F146" s="169">
        <f>SUM(F143:F144)</f>
        <v>0</v>
      </c>
    </row>
    <row r="147" spans="1:6">
      <c r="A147" s="170"/>
      <c r="B147" s="171"/>
      <c r="C147" s="150"/>
      <c r="D147" s="162"/>
      <c r="E147" s="157"/>
      <c r="F147" s="158"/>
    </row>
    <row r="148" spans="1:6">
      <c r="A148" s="150">
        <v>1300</v>
      </c>
      <c r="B148" s="152" t="s">
        <v>21</v>
      </c>
      <c r="C148" s="153"/>
      <c r="D148" s="162"/>
      <c r="E148" s="157"/>
      <c r="F148" s="158"/>
    </row>
    <row r="149" spans="1:6" ht="36">
      <c r="A149" s="159">
        <v>1301</v>
      </c>
      <c r="B149" s="160" t="s">
        <v>170</v>
      </c>
      <c r="C149" s="161" t="s">
        <v>122</v>
      </c>
      <c r="D149" s="162">
        <v>3</v>
      </c>
      <c r="E149" s="157"/>
      <c r="F149" s="158">
        <f t="shared" ref="F149:F150" si="15">+D149*E149</f>
        <v>0</v>
      </c>
    </row>
    <row r="150" spans="1:6" ht="24">
      <c r="A150" s="159">
        <v>1302</v>
      </c>
      <c r="B150" s="160" t="s">
        <v>205</v>
      </c>
      <c r="C150" s="161" t="s">
        <v>140</v>
      </c>
      <c r="D150" s="162">
        <v>4</v>
      </c>
      <c r="E150" s="157"/>
      <c r="F150" s="158">
        <f t="shared" si="15"/>
        <v>0</v>
      </c>
    </row>
    <row r="151" spans="1:6">
      <c r="A151" s="170"/>
      <c r="B151" s="176"/>
      <c r="C151" s="153"/>
      <c r="D151" s="162"/>
      <c r="E151" s="157"/>
      <c r="F151" s="158"/>
    </row>
    <row r="152" spans="1:6">
      <c r="A152" s="164"/>
      <c r="B152" s="165" t="s">
        <v>2</v>
      </c>
      <c r="C152" s="166">
        <v>1300</v>
      </c>
      <c r="D152" s="167"/>
      <c r="E152" s="168"/>
      <c r="F152" s="169">
        <f>SUM(F149:F150)</f>
        <v>0</v>
      </c>
    </row>
    <row r="153" spans="1:6">
      <c r="A153" s="170"/>
      <c r="B153" s="171"/>
      <c r="C153" s="150"/>
      <c r="D153" s="162"/>
      <c r="E153" s="157"/>
      <c r="F153" s="158"/>
    </row>
    <row r="154" spans="1:6">
      <c r="A154" s="150">
        <v>1400</v>
      </c>
      <c r="B154" s="152" t="s">
        <v>22</v>
      </c>
      <c r="C154" s="153"/>
      <c r="D154" s="162"/>
      <c r="E154" s="157"/>
      <c r="F154" s="158"/>
    </row>
    <row r="155" spans="1:6">
      <c r="A155" s="159">
        <v>1401</v>
      </c>
      <c r="B155" s="160" t="s">
        <v>78</v>
      </c>
      <c r="C155" s="161" t="s">
        <v>31</v>
      </c>
      <c r="D155" s="162">
        <v>1</v>
      </c>
      <c r="E155" s="157"/>
      <c r="F155" s="158">
        <f t="shared" ref="F155:F197" si="16">+D155*E155</f>
        <v>0</v>
      </c>
    </row>
    <row r="156" spans="1:6" ht="24">
      <c r="A156" s="159">
        <v>1402</v>
      </c>
      <c r="B156" s="160" t="s">
        <v>79</v>
      </c>
      <c r="C156" s="161" t="s">
        <v>31</v>
      </c>
      <c r="D156" s="162">
        <v>1</v>
      </c>
      <c r="E156" s="157"/>
      <c r="F156" s="158">
        <f t="shared" si="16"/>
        <v>0</v>
      </c>
    </row>
    <row r="157" spans="1:6" ht="24">
      <c r="A157" s="159">
        <v>1403</v>
      </c>
      <c r="B157" s="160" t="s">
        <v>80</v>
      </c>
      <c r="C157" s="161" t="s">
        <v>30</v>
      </c>
      <c r="D157" s="162">
        <v>20</v>
      </c>
      <c r="E157" s="157"/>
      <c r="F157" s="158">
        <f t="shared" si="16"/>
        <v>0</v>
      </c>
    </row>
    <row r="158" spans="1:6" ht="36">
      <c r="A158" s="159">
        <v>1404</v>
      </c>
      <c r="B158" s="160" t="s">
        <v>81</v>
      </c>
      <c r="C158" s="161" t="s">
        <v>31</v>
      </c>
      <c r="D158" s="162">
        <v>1</v>
      </c>
      <c r="E158" s="157"/>
      <c r="F158" s="158">
        <f t="shared" si="16"/>
        <v>0</v>
      </c>
    </row>
    <row r="159" spans="1:6">
      <c r="A159" s="159">
        <v>1405</v>
      </c>
      <c r="B159" s="160" t="s">
        <v>82</v>
      </c>
      <c r="C159" s="161" t="s">
        <v>31</v>
      </c>
      <c r="D159" s="162">
        <v>1</v>
      </c>
      <c r="E159" s="157"/>
      <c r="F159" s="158">
        <f t="shared" si="16"/>
        <v>0</v>
      </c>
    </row>
    <row r="160" spans="1:6">
      <c r="A160" s="159">
        <v>1406</v>
      </c>
      <c r="B160" s="160" t="s">
        <v>83</v>
      </c>
      <c r="C160" s="161" t="s">
        <v>31</v>
      </c>
      <c r="D160" s="162">
        <v>30</v>
      </c>
      <c r="E160" s="157"/>
      <c r="F160" s="158">
        <f t="shared" si="16"/>
        <v>0</v>
      </c>
    </row>
    <row r="161" spans="1:6">
      <c r="A161" s="159">
        <v>1407</v>
      </c>
      <c r="B161" s="160" t="s">
        <v>84</v>
      </c>
      <c r="C161" s="161" t="s">
        <v>33</v>
      </c>
      <c r="D161" s="162">
        <v>2</v>
      </c>
      <c r="E161" s="157"/>
      <c r="F161" s="158">
        <f t="shared" si="16"/>
        <v>0</v>
      </c>
    </row>
    <row r="162" spans="1:6">
      <c r="A162" s="159">
        <v>1408</v>
      </c>
      <c r="B162" s="160" t="s">
        <v>85</v>
      </c>
      <c r="C162" s="161" t="s">
        <v>33</v>
      </c>
      <c r="D162" s="162">
        <v>24</v>
      </c>
      <c r="E162" s="157"/>
      <c r="F162" s="158">
        <f t="shared" si="16"/>
        <v>0</v>
      </c>
    </row>
    <row r="163" spans="1:6" ht="24">
      <c r="A163" s="159">
        <v>1409</v>
      </c>
      <c r="B163" s="183" t="s">
        <v>86</v>
      </c>
      <c r="C163" s="161" t="s">
        <v>30</v>
      </c>
      <c r="D163" s="162">
        <v>1900</v>
      </c>
      <c r="E163" s="157"/>
      <c r="F163" s="158">
        <f t="shared" si="16"/>
        <v>0</v>
      </c>
    </row>
    <row r="164" spans="1:6" ht="24">
      <c r="A164" s="159">
        <v>1410</v>
      </c>
      <c r="B164" s="160" t="s">
        <v>206</v>
      </c>
      <c r="C164" s="161" t="s">
        <v>121</v>
      </c>
      <c r="D164" s="162">
        <v>800</v>
      </c>
      <c r="E164" s="157"/>
      <c r="F164" s="158">
        <f t="shared" si="16"/>
        <v>0</v>
      </c>
    </row>
    <row r="165" spans="1:6" ht="24">
      <c r="A165" s="159">
        <v>1411</v>
      </c>
      <c r="B165" s="160" t="s">
        <v>207</v>
      </c>
      <c r="C165" s="161" t="s">
        <v>121</v>
      </c>
      <c r="D165" s="162">
        <v>100</v>
      </c>
      <c r="E165" s="157"/>
      <c r="F165" s="158">
        <f t="shared" si="16"/>
        <v>0</v>
      </c>
    </row>
    <row r="166" spans="1:6" ht="24">
      <c r="A166" s="159">
        <v>1412</v>
      </c>
      <c r="B166" s="160" t="s">
        <v>208</v>
      </c>
      <c r="C166" s="161" t="s">
        <v>121</v>
      </c>
      <c r="D166" s="162">
        <v>150</v>
      </c>
      <c r="E166" s="157"/>
      <c r="F166" s="158">
        <f t="shared" si="16"/>
        <v>0</v>
      </c>
    </row>
    <row r="167" spans="1:6" ht="24">
      <c r="A167" s="159">
        <v>1413</v>
      </c>
      <c r="B167" s="160" t="s">
        <v>209</v>
      </c>
      <c r="C167" s="161" t="s">
        <v>122</v>
      </c>
      <c r="D167" s="162">
        <v>4</v>
      </c>
      <c r="E167" s="157"/>
      <c r="F167" s="158">
        <f t="shared" si="16"/>
        <v>0</v>
      </c>
    </row>
    <row r="168" spans="1:6" ht="24">
      <c r="A168" s="159">
        <v>1414</v>
      </c>
      <c r="B168" s="160" t="s">
        <v>210</v>
      </c>
      <c r="C168" s="161" t="s">
        <v>122</v>
      </c>
      <c r="D168" s="162">
        <v>1</v>
      </c>
      <c r="E168" s="157"/>
      <c r="F168" s="158">
        <f t="shared" si="16"/>
        <v>0</v>
      </c>
    </row>
    <row r="169" spans="1:6" ht="24">
      <c r="A169" s="159">
        <v>1415</v>
      </c>
      <c r="B169" s="160" t="s">
        <v>211</v>
      </c>
      <c r="C169" s="161" t="s">
        <v>122</v>
      </c>
      <c r="D169" s="162">
        <v>10</v>
      </c>
      <c r="E169" s="157"/>
      <c r="F169" s="158">
        <f t="shared" si="16"/>
        <v>0</v>
      </c>
    </row>
    <row r="170" spans="1:6">
      <c r="A170" s="159">
        <v>1416</v>
      </c>
      <c r="B170" s="160" t="s">
        <v>212</v>
      </c>
      <c r="C170" s="161" t="s">
        <v>124</v>
      </c>
      <c r="D170" s="162">
        <v>1</v>
      </c>
      <c r="E170" s="157"/>
      <c r="F170" s="158">
        <f t="shared" si="16"/>
        <v>0</v>
      </c>
    </row>
    <row r="171" spans="1:6">
      <c r="A171" s="159">
        <v>1417</v>
      </c>
      <c r="B171" s="160" t="s">
        <v>213</v>
      </c>
      <c r="C171" s="161" t="s">
        <v>140</v>
      </c>
      <c r="D171" s="162">
        <v>13</v>
      </c>
      <c r="E171" s="157"/>
      <c r="F171" s="158">
        <f t="shared" si="16"/>
        <v>0</v>
      </c>
    </row>
    <row r="172" spans="1:6">
      <c r="A172" s="159">
        <v>1418</v>
      </c>
      <c r="B172" s="160" t="s">
        <v>214</v>
      </c>
      <c r="C172" s="161" t="s">
        <v>140</v>
      </c>
      <c r="D172" s="162">
        <v>2</v>
      </c>
      <c r="E172" s="157"/>
      <c r="F172" s="158">
        <f t="shared" si="16"/>
        <v>0</v>
      </c>
    </row>
    <row r="173" spans="1:6" ht="24">
      <c r="A173" s="159">
        <v>1419</v>
      </c>
      <c r="B173" s="160" t="s">
        <v>215</v>
      </c>
      <c r="C173" s="161" t="s">
        <v>121</v>
      </c>
      <c r="D173" s="162">
        <v>90</v>
      </c>
      <c r="E173" s="157"/>
      <c r="F173" s="158">
        <f t="shared" si="16"/>
        <v>0</v>
      </c>
    </row>
    <row r="174" spans="1:6" ht="24">
      <c r="A174" s="159">
        <v>1420</v>
      </c>
      <c r="B174" s="160" t="s">
        <v>216</v>
      </c>
      <c r="C174" s="161" t="s">
        <v>121</v>
      </c>
      <c r="D174" s="162">
        <v>30</v>
      </c>
      <c r="E174" s="157"/>
      <c r="F174" s="158">
        <f t="shared" si="16"/>
        <v>0</v>
      </c>
    </row>
    <row r="175" spans="1:6">
      <c r="A175" s="159">
        <v>1421</v>
      </c>
      <c r="B175" s="160" t="s">
        <v>217</v>
      </c>
      <c r="C175" s="161" t="s">
        <v>122</v>
      </c>
      <c r="D175" s="162">
        <v>1</v>
      </c>
      <c r="E175" s="157"/>
      <c r="F175" s="158">
        <f t="shared" si="16"/>
        <v>0</v>
      </c>
    </row>
    <row r="176" spans="1:6" ht="24">
      <c r="A176" s="159">
        <v>1422</v>
      </c>
      <c r="B176" s="160" t="s">
        <v>218</v>
      </c>
      <c r="C176" s="161" t="s">
        <v>122</v>
      </c>
      <c r="D176" s="162">
        <v>2</v>
      </c>
      <c r="E176" s="157"/>
      <c r="F176" s="158">
        <f t="shared" si="16"/>
        <v>0</v>
      </c>
    </row>
    <row r="177" spans="1:6">
      <c r="A177" s="159">
        <v>1423</v>
      </c>
      <c r="B177" s="160" t="s">
        <v>219</v>
      </c>
      <c r="C177" s="161" t="s">
        <v>140</v>
      </c>
      <c r="D177" s="162">
        <v>33</v>
      </c>
      <c r="E177" s="157"/>
      <c r="F177" s="158">
        <f t="shared" si="16"/>
        <v>0</v>
      </c>
    </row>
    <row r="178" spans="1:6">
      <c r="A178" s="159">
        <v>1424</v>
      </c>
      <c r="B178" s="160" t="s">
        <v>220</v>
      </c>
      <c r="C178" s="161" t="s">
        <v>140</v>
      </c>
      <c r="D178" s="162">
        <v>7</v>
      </c>
      <c r="E178" s="157"/>
      <c r="F178" s="158">
        <f t="shared" si="16"/>
        <v>0</v>
      </c>
    </row>
    <row r="179" spans="1:6" ht="36">
      <c r="A179" s="159">
        <v>1425</v>
      </c>
      <c r="B179" s="160" t="s">
        <v>221</v>
      </c>
      <c r="C179" s="161" t="s">
        <v>122</v>
      </c>
      <c r="D179" s="162">
        <v>40</v>
      </c>
      <c r="E179" s="157"/>
      <c r="F179" s="158">
        <f t="shared" si="16"/>
        <v>0</v>
      </c>
    </row>
    <row r="180" spans="1:6" ht="48">
      <c r="A180" s="159">
        <v>1426</v>
      </c>
      <c r="B180" s="176" t="s">
        <v>112</v>
      </c>
      <c r="C180" s="153" t="s">
        <v>111</v>
      </c>
      <c r="D180" s="162">
        <v>1</v>
      </c>
      <c r="E180" s="157"/>
      <c r="F180" s="158">
        <f t="shared" si="16"/>
        <v>0</v>
      </c>
    </row>
    <row r="181" spans="1:6">
      <c r="A181" s="159"/>
      <c r="B181" s="203" t="s">
        <v>145</v>
      </c>
      <c r="C181" s="153"/>
      <c r="D181" s="162"/>
      <c r="E181" s="157"/>
      <c r="F181" s="158"/>
    </row>
    <row r="182" spans="1:6" ht="24">
      <c r="A182" s="159">
        <v>1427</v>
      </c>
      <c r="B182" s="176" t="s">
        <v>222</v>
      </c>
      <c r="C182" s="153" t="s">
        <v>121</v>
      </c>
      <c r="D182" s="162">
        <v>50</v>
      </c>
      <c r="E182" s="157"/>
      <c r="F182" s="158">
        <f t="shared" si="16"/>
        <v>0</v>
      </c>
    </row>
    <row r="183" spans="1:6" ht="24">
      <c r="A183" s="159">
        <v>1428</v>
      </c>
      <c r="B183" s="176" t="s">
        <v>223</v>
      </c>
      <c r="C183" s="153" t="s">
        <v>121</v>
      </c>
      <c r="D183" s="162">
        <v>10</v>
      </c>
      <c r="E183" s="157"/>
      <c r="F183" s="158">
        <f t="shared" si="16"/>
        <v>0</v>
      </c>
    </row>
    <row r="184" spans="1:6" ht="24">
      <c r="A184" s="159">
        <v>1429</v>
      </c>
      <c r="B184" s="176" t="s">
        <v>86</v>
      </c>
      <c r="C184" s="153" t="s">
        <v>121</v>
      </c>
      <c r="D184" s="162">
        <v>300</v>
      </c>
      <c r="E184" s="157"/>
      <c r="F184" s="158">
        <f t="shared" si="16"/>
        <v>0</v>
      </c>
    </row>
    <row r="185" spans="1:6" ht="24">
      <c r="A185" s="159">
        <v>1430</v>
      </c>
      <c r="B185" s="176" t="s">
        <v>224</v>
      </c>
      <c r="C185" s="153" t="s">
        <v>121</v>
      </c>
      <c r="D185" s="162">
        <v>300</v>
      </c>
      <c r="E185" s="157"/>
      <c r="F185" s="158">
        <f t="shared" si="16"/>
        <v>0</v>
      </c>
    </row>
    <row r="186" spans="1:6" ht="36">
      <c r="A186" s="159">
        <v>1431</v>
      </c>
      <c r="B186" s="176" t="s">
        <v>126</v>
      </c>
      <c r="C186" s="153" t="s">
        <v>122</v>
      </c>
      <c r="D186" s="162">
        <v>1</v>
      </c>
      <c r="E186" s="157"/>
      <c r="F186" s="158">
        <f t="shared" si="16"/>
        <v>0</v>
      </c>
    </row>
    <row r="187" spans="1:6" ht="24">
      <c r="A187" s="159">
        <v>1432</v>
      </c>
      <c r="B187" s="176" t="s">
        <v>210</v>
      </c>
      <c r="C187" s="153" t="s">
        <v>122</v>
      </c>
      <c r="D187" s="162">
        <v>1</v>
      </c>
      <c r="E187" s="157"/>
      <c r="F187" s="158">
        <f t="shared" si="16"/>
        <v>0</v>
      </c>
    </row>
    <row r="188" spans="1:6" ht="24">
      <c r="A188" s="159">
        <v>1433</v>
      </c>
      <c r="B188" s="176" t="s">
        <v>225</v>
      </c>
      <c r="C188" s="153" t="s">
        <v>122</v>
      </c>
      <c r="D188" s="162">
        <v>3</v>
      </c>
      <c r="E188" s="157"/>
      <c r="F188" s="158">
        <f t="shared" si="16"/>
        <v>0</v>
      </c>
    </row>
    <row r="189" spans="1:6" ht="24">
      <c r="A189" s="159">
        <v>1434</v>
      </c>
      <c r="B189" s="176" t="s">
        <v>211</v>
      </c>
      <c r="C189" s="153" t="s">
        <v>122</v>
      </c>
      <c r="D189" s="162">
        <v>4</v>
      </c>
      <c r="E189" s="157"/>
      <c r="F189" s="158">
        <f t="shared" si="16"/>
        <v>0</v>
      </c>
    </row>
    <row r="190" spans="1:6" ht="24">
      <c r="A190" s="159">
        <v>1435</v>
      </c>
      <c r="B190" s="176" t="s">
        <v>226</v>
      </c>
      <c r="C190" s="153" t="s">
        <v>121</v>
      </c>
      <c r="D190" s="162">
        <v>35</v>
      </c>
      <c r="E190" s="157"/>
      <c r="F190" s="158">
        <f t="shared" si="16"/>
        <v>0</v>
      </c>
    </row>
    <row r="191" spans="1:6" ht="24">
      <c r="A191" s="159">
        <v>1436</v>
      </c>
      <c r="B191" s="176" t="s">
        <v>227</v>
      </c>
      <c r="C191" s="153" t="s">
        <v>121</v>
      </c>
      <c r="D191" s="162">
        <v>30</v>
      </c>
      <c r="E191" s="157"/>
      <c r="F191" s="158">
        <f t="shared" si="16"/>
        <v>0</v>
      </c>
    </row>
    <row r="192" spans="1:6">
      <c r="A192" s="159">
        <v>1437</v>
      </c>
      <c r="B192" s="176" t="s">
        <v>228</v>
      </c>
      <c r="C192" s="153" t="s">
        <v>140</v>
      </c>
      <c r="D192" s="162">
        <v>7</v>
      </c>
      <c r="E192" s="157"/>
      <c r="F192" s="158">
        <f t="shared" si="16"/>
        <v>0</v>
      </c>
    </row>
    <row r="193" spans="1:6" ht="24">
      <c r="A193" s="159">
        <v>1438</v>
      </c>
      <c r="B193" s="176" t="s">
        <v>215</v>
      </c>
      <c r="C193" s="153" t="s">
        <v>121</v>
      </c>
      <c r="D193" s="162">
        <v>20</v>
      </c>
      <c r="E193" s="157"/>
      <c r="F193" s="158">
        <f t="shared" si="16"/>
        <v>0</v>
      </c>
    </row>
    <row r="194" spans="1:6">
      <c r="A194" s="159">
        <v>1439</v>
      </c>
      <c r="B194" s="176" t="s">
        <v>219</v>
      </c>
      <c r="C194" s="153" t="s">
        <v>140</v>
      </c>
      <c r="D194" s="162">
        <v>4</v>
      </c>
      <c r="E194" s="157"/>
      <c r="F194" s="158">
        <f t="shared" si="16"/>
        <v>0</v>
      </c>
    </row>
    <row r="195" spans="1:6" ht="24">
      <c r="A195" s="159">
        <v>1440</v>
      </c>
      <c r="B195" s="176" t="s">
        <v>80</v>
      </c>
      <c r="C195" s="153" t="s">
        <v>121</v>
      </c>
      <c r="D195" s="162">
        <v>15</v>
      </c>
      <c r="E195" s="157"/>
      <c r="F195" s="158">
        <f t="shared" si="16"/>
        <v>0</v>
      </c>
    </row>
    <row r="196" spans="1:6">
      <c r="A196" s="159">
        <v>1441</v>
      </c>
      <c r="B196" s="176" t="s">
        <v>229</v>
      </c>
      <c r="C196" s="153" t="s">
        <v>122</v>
      </c>
      <c r="D196" s="162">
        <v>3</v>
      </c>
      <c r="E196" s="157"/>
      <c r="F196" s="158">
        <f t="shared" si="16"/>
        <v>0</v>
      </c>
    </row>
    <row r="197" spans="1:6" ht="36">
      <c r="A197" s="159">
        <v>1442</v>
      </c>
      <c r="B197" s="176" t="s">
        <v>230</v>
      </c>
      <c r="C197" s="153" t="s">
        <v>122</v>
      </c>
      <c r="D197" s="162">
        <v>1</v>
      </c>
      <c r="E197" s="157"/>
      <c r="F197" s="158">
        <f t="shared" si="16"/>
        <v>0</v>
      </c>
    </row>
    <row r="198" spans="1:6">
      <c r="A198" s="170"/>
      <c r="B198" s="176"/>
      <c r="C198" s="153"/>
      <c r="D198" s="162"/>
      <c r="E198" s="157"/>
      <c r="F198" s="158"/>
    </row>
    <row r="199" spans="1:6">
      <c r="A199" s="164"/>
      <c r="B199" s="165" t="s">
        <v>2</v>
      </c>
      <c r="C199" s="166">
        <v>1400</v>
      </c>
      <c r="D199" s="167"/>
      <c r="E199" s="168"/>
      <c r="F199" s="169">
        <f>SUM(F155:F197)</f>
        <v>0</v>
      </c>
    </row>
    <row r="200" spans="1:6">
      <c r="A200" s="170"/>
      <c r="B200" s="171"/>
      <c r="C200" s="150"/>
      <c r="D200" s="162"/>
      <c r="E200" s="157"/>
      <c r="F200" s="158"/>
    </row>
    <row r="201" spans="1:6">
      <c r="A201" s="170"/>
      <c r="B201" s="151" t="s">
        <v>23</v>
      </c>
      <c r="C201" s="150"/>
      <c r="D201" s="162"/>
      <c r="E201" s="157"/>
      <c r="F201" s="158"/>
    </row>
    <row r="202" spans="1:6">
      <c r="A202" s="181"/>
      <c r="B202" s="182"/>
      <c r="C202" s="173"/>
      <c r="D202" s="162"/>
      <c r="E202" s="157"/>
      <c r="F202" s="158"/>
    </row>
    <row r="203" spans="1:6">
      <c r="A203" s="150">
        <v>1500</v>
      </c>
      <c r="B203" s="152" t="s">
        <v>11</v>
      </c>
      <c r="C203" s="153"/>
      <c r="D203" s="162"/>
      <c r="E203" s="157"/>
      <c r="F203" s="158"/>
    </row>
    <row r="204" spans="1:6" ht="24">
      <c r="A204" s="159">
        <v>1501</v>
      </c>
      <c r="B204" s="160" t="s">
        <v>57</v>
      </c>
      <c r="C204" s="161" t="s">
        <v>29</v>
      </c>
      <c r="D204" s="162">
        <v>82.85</v>
      </c>
      <c r="E204" s="157"/>
      <c r="F204" s="158">
        <f t="shared" ref="F204:F206" si="17">+D204*E204</f>
        <v>0</v>
      </c>
    </row>
    <row r="205" spans="1:6">
      <c r="A205" s="159">
        <v>1502</v>
      </c>
      <c r="B205" s="160" t="s">
        <v>58</v>
      </c>
      <c r="C205" s="161" t="s">
        <v>32</v>
      </c>
      <c r="D205" s="162">
        <v>5.8</v>
      </c>
      <c r="E205" s="157"/>
      <c r="F205" s="158">
        <f t="shared" si="17"/>
        <v>0</v>
      </c>
    </row>
    <row r="206" spans="1:6" ht="48">
      <c r="A206" s="159">
        <v>1503</v>
      </c>
      <c r="B206" s="160" t="s">
        <v>59</v>
      </c>
      <c r="C206" s="161" t="s">
        <v>29</v>
      </c>
      <c r="D206" s="162">
        <v>82.85</v>
      </c>
      <c r="E206" s="157"/>
      <c r="F206" s="158">
        <f t="shared" si="17"/>
        <v>0</v>
      </c>
    </row>
    <row r="207" spans="1:6">
      <c r="A207" s="159"/>
      <c r="B207" s="184"/>
      <c r="C207" s="153"/>
      <c r="D207" s="162"/>
      <c r="E207" s="157"/>
      <c r="F207" s="158"/>
    </row>
    <row r="208" spans="1:6">
      <c r="A208" s="164"/>
      <c r="B208" s="165" t="s">
        <v>2</v>
      </c>
      <c r="C208" s="166">
        <v>1500</v>
      </c>
      <c r="D208" s="167"/>
      <c r="E208" s="168"/>
      <c r="F208" s="169">
        <f>SUM(F204:F207)</f>
        <v>0</v>
      </c>
    </row>
    <row r="209" spans="1:6">
      <c r="A209" s="181"/>
      <c r="B209" s="182"/>
      <c r="C209" s="173"/>
      <c r="D209" s="162"/>
      <c r="E209" s="157"/>
      <c r="F209" s="158"/>
    </row>
    <row r="210" spans="1:6">
      <c r="A210" s="150">
        <v>1600</v>
      </c>
      <c r="B210" s="152" t="s">
        <v>9</v>
      </c>
      <c r="C210" s="153"/>
      <c r="D210" s="162"/>
      <c r="E210" s="157"/>
      <c r="F210" s="158"/>
    </row>
    <row r="211" spans="1:6" ht="24">
      <c r="A211" s="159">
        <v>1601</v>
      </c>
      <c r="B211" s="160" t="s">
        <v>231</v>
      </c>
      <c r="C211" s="161" t="s">
        <v>124</v>
      </c>
      <c r="D211" s="162">
        <v>488.66</v>
      </c>
      <c r="E211" s="157"/>
      <c r="F211" s="158">
        <f t="shared" ref="F211:F213" si="18">+D211*E211</f>
        <v>0</v>
      </c>
    </row>
    <row r="212" spans="1:6" ht="24">
      <c r="A212" s="159">
        <v>1602</v>
      </c>
      <c r="B212" s="160" t="s">
        <v>232</v>
      </c>
      <c r="C212" s="161" t="s">
        <v>121</v>
      </c>
      <c r="D212" s="162">
        <v>5</v>
      </c>
      <c r="E212" s="157"/>
      <c r="F212" s="158">
        <f t="shared" si="18"/>
        <v>0</v>
      </c>
    </row>
    <row r="213" spans="1:6" ht="24">
      <c r="A213" s="159">
        <v>1603</v>
      </c>
      <c r="B213" s="160" t="s">
        <v>233</v>
      </c>
      <c r="C213" s="161" t="s">
        <v>44</v>
      </c>
      <c r="D213" s="162">
        <v>27.84</v>
      </c>
      <c r="E213" s="157"/>
      <c r="F213" s="158">
        <f t="shared" si="18"/>
        <v>0</v>
      </c>
    </row>
    <row r="214" spans="1:6">
      <c r="A214" s="159"/>
      <c r="B214" s="184"/>
      <c r="C214" s="153"/>
      <c r="D214" s="162"/>
      <c r="E214" s="157"/>
      <c r="F214" s="158"/>
    </row>
    <row r="215" spans="1:6">
      <c r="A215" s="164"/>
      <c r="B215" s="165" t="s">
        <v>2</v>
      </c>
      <c r="C215" s="166">
        <v>1600</v>
      </c>
      <c r="D215" s="167"/>
      <c r="E215" s="168"/>
      <c r="F215" s="169">
        <f>SUM(F211:F214)</f>
        <v>0</v>
      </c>
    </row>
    <row r="216" spans="1:6">
      <c r="A216" s="181"/>
      <c r="B216" s="182"/>
      <c r="C216" s="173"/>
      <c r="D216" s="162"/>
      <c r="E216" s="157"/>
      <c r="F216" s="158"/>
    </row>
    <row r="217" spans="1:6">
      <c r="A217" s="170"/>
      <c r="B217" s="151" t="s">
        <v>24</v>
      </c>
      <c r="C217" s="150"/>
      <c r="D217" s="162"/>
      <c r="E217" s="157"/>
      <c r="F217" s="158"/>
    </row>
    <row r="218" spans="1:6">
      <c r="A218" s="181"/>
      <c r="B218" s="182"/>
      <c r="C218" s="173"/>
      <c r="D218" s="162"/>
      <c r="E218" s="157"/>
      <c r="F218" s="158"/>
    </row>
    <row r="219" spans="1:6">
      <c r="A219" s="150">
        <v>1700</v>
      </c>
      <c r="B219" s="152" t="s">
        <v>25</v>
      </c>
      <c r="C219" s="153"/>
      <c r="D219" s="162"/>
      <c r="E219" s="157"/>
      <c r="F219" s="158"/>
    </row>
    <row r="220" spans="1:6" ht="24">
      <c r="A220" s="159">
        <v>1701</v>
      </c>
      <c r="B220" s="160" t="s">
        <v>87</v>
      </c>
      <c r="C220" s="161" t="s">
        <v>125</v>
      </c>
      <c r="D220" s="162">
        <v>8.98</v>
      </c>
      <c r="E220" s="157"/>
      <c r="F220" s="158">
        <f t="shared" ref="F220:F226" si="19">+D220*E220</f>
        <v>0</v>
      </c>
    </row>
    <row r="221" spans="1:6" ht="24">
      <c r="A221" s="159">
        <v>1702</v>
      </c>
      <c r="B221" s="160" t="s">
        <v>88</v>
      </c>
      <c r="C221" s="161" t="s">
        <v>44</v>
      </c>
      <c r="D221" s="162">
        <v>72.45</v>
      </c>
      <c r="E221" s="157"/>
      <c r="F221" s="158">
        <f t="shared" si="19"/>
        <v>0</v>
      </c>
    </row>
    <row r="222" spans="1:6" ht="36">
      <c r="A222" s="159">
        <v>1703</v>
      </c>
      <c r="B222" s="160" t="s">
        <v>89</v>
      </c>
      <c r="C222" s="161" t="s">
        <v>125</v>
      </c>
      <c r="D222" s="162">
        <v>7.05</v>
      </c>
      <c r="E222" s="157"/>
      <c r="F222" s="158">
        <f t="shared" si="19"/>
        <v>0</v>
      </c>
    </row>
    <row r="223" spans="1:6">
      <c r="A223" s="159">
        <v>1704</v>
      </c>
      <c r="B223" s="160" t="s">
        <v>234</v>
      </c>
      <c r="C223" s="161" t="s">
        <v>122</v>
      </c>
      <c r="D223" s="162">
        <v>6</v>
      </c>
      <c r="E223" s="157"/>
      <c r="F223" s="158">
        <f t="shared" si="19"/>
        <v>0</v>
      </c>
    </row>
    <row r="224" spans="1:6" ht="24">
      <c r="A224" s="159">
        <v>1705</v>
      </c>
      <c r="B224" s="160" t="s">
        <v>235</v>
      </c>
      <c r="C224" s="161" t="s">
        <v>121</v>
      </c>
      <c r="D224" s="162">
        <v>15.3</v>
      </c>
      <c r="E224" s="157"/>
      <c r="F224" s="158">
        <f t="shared" si="19"/>
        <v>0</v>
      </c>
    </row>
    <row r="225" spans="1:6" ht="24">
      <c r="A225" s="159">
        <v>1706</v>
      </c>
      <c r="B225" s="160" t="s">
        <v>236</v>
      </c>
      <c r="C225" s="161" t="s">
        <v>44</v>
      </c>
      <c r="D225" s="162">
        <v>7.04</v>
      </c>
      <c r="E225" s="157"/>
      <c r="F225" s="158">
        <f t="shared" si="19"/>
        <v>0</v>
      </c>
    </row>
    <row r="226" spans="1:6" ht="24">
      <c r="A226" s="159">
        <v>1707</v>
      </c>
      <c r="B226" s="160" t="s">
        <v>237</v>
      </c>
      <c r="C226" s="161" t="s">
        <v>122</v>
      </c>
      <c r="D226" s="162">
        <v>10</v>
      </c>
      <c r="E226" s="157"/>
      <c r="F226" s="158">
        <f t="shared" si="19"/>
        <v>0</v>
      </c>
    </row>
    <row r="227" spans="1:6">
      <c r="A227" s="159"/>
      <c r="B227" s="184"/>
      <c r="C227" s="153"/>
      <c r="D227" s="162"/>
      <c r="E227" s="157"/>
      <c r="F227" s="158"/>
    </row>
    <row r="228" spans="1:6">
      <c r="A228" s="164"/>
      <c r="B228" s="165" t="s">
        <v>2</v>
      </c>
      <c r="C228" s="166">
        <v>1700</v>
      </c>
      <c r="D228" s="167"/>
      <c r="E228" s="168"/>
      <c r="F228" s="169">
        <f>SUM(F220:F227)</f>
        <v>0</v>
      </c>
    </row>
    <row r="229" spans="1:6">
      <c r="A229" s="181"/>
      <c r="B229" s="182"/>
      <c r="C229" s="173"/>
      <c r="D229" s="162"/>
      <c r="E229" s="157"/>
      <c r="F229" s="158"/>
    </row>
    <row r="230" spans="1:6">
      <c r="A230" s="150">
        <v>1800</v>
      </c>
      <c r="B230" s="152" t="s">
        <v>8</v>
      </c>
      <c r="C230" s="153"/>
      <c r="D230" s="162"/>
      <c r="E230" s="157"/>
      <c r="F230" s="158"/>
    </row>
    <row r="231" spans="1:6" ht="24">
      <c r="A231" s="159">
        <v>1801</v>
      </c>
      <c r="B231" s="160" t="s">
        <v>53</v>
      </c>
      <c r="C231" s="161" t="s">
        <v>44</v>
      </c>
      <c r="D231" s="162">
        <v>59.36</v>
      </c>
      <c r="E231" s="157"/>
      <c r="F231" s="158">
        <f t="shared" ref="F231:F233" si="20">+D231*E231</f>
        <v>0</v>
      </c>
    </row>
    <row r="232" spans="1:6" ht="24">
      <c r="A232" s="159">
        <v>1802</v>
      </c>
      <c r="B232" s="160" t="s">
        <v>90</v>
      </c>
      <c r="C232" s="161" t="s">
        <v>44</v>
      </c>
      <c r="D232" s="162">
        <v>8.2799999999999994</v>
      </c>
      <c r="E232" s="157"/>
      <c r="F232" s="158">
        <f t="shared" si="20"/>
        <v>0</v>
      </c>
    </row>
    <row r="233" spans="1:6" ht="24">
      <c r="A233" s="159">
        <v>1803</v>
      </c>
      <c r="B233" s="160" t="s">
        <v>238</v>
      </c>
      <c r="C233" s="161" t="s">
        <v>44</v>
      </c>
      <c r="D233" s="162">
        <v>2.4</v>
      </c>
      <c r="E233" s="157"/>
      <c r="F233" s="158">
        <f t="shared" si="20"/>
        <v>0</v>
      </c>
    </row>
    <row r="234" spans="1:6">
      <c r="A234" s="170"/>
      <c r="B234" s="176"/>
      <c r="C234" s="153"/>
      <c r="D234" s="162"/>
      <c r="E234" s="157"/>
      <c r="F234" s="158"/>
    </row>
    <row r="235" spans="1:6">
      <c r="A235" s="164"/>
      <c r="B235" s="165" t="s">
        <v>2</v>
      </c>
      <c r="C235" s="166">
        <v>1800</v>
      </c>
      <c r="D235" s="167"/>
      <c r="E235" s="168"/>
      <c r="F235" s="169">
        <f>SUM(F231:F234)</f>
        <v>0</v>
      </c>
    </row>
    <row r="236" spans="1:6">
      <c r="A236" s="181"/>
      <c r="B236" s="182"/>
      <c r="C236" s="173"/>
      <c r="D236" s="162"/>
      <c r="E236" s="157"/>
      <c r="F236" s="158"/>
    </row>
    <row r="237" spans="1:6">
      <c r="A237" s="150">
        <v>1900</v>
      </c>
      <c r="B237" s="152" t="s">
        <v>10</v>
      </c>
      <c r="C237" s="153"/>
      <c r="D237" s="162"/>
      <c r="E237" s="157"/>
      <c r="F237" s="158"/>
    </row>
    <row r="238" spans="1:6">
      <c r="A238" s="159">
        <v>1901</v>
      </c>
      <c r="B238" s="160" t="s">
        <v>239</v>
      </c>
      <c r="C238" s="161" t="s">
        <v>44</v>
      </c>
      <c r="D238" s="162">
        <v>165.32</v>
      </c>
      <c r="E238" s="157"/>
      <c r="F238" s="158">
        <f t="shared" ref="F238:F241" si="21">+D238*E238</f>
        <v>0</v>
      </c>
    </row>
    <row r="239" spans="1:6">
      <c r="A239" s="159">
        <v>1902</v>
      </c>
      <c r="B239" s="160" t="s">
        <v>55</v>
      </c>
      <c r="C239" s="161" t="s">
        <v>44</v>
      </c>
      <c r="D239" s="162">
        <v>165.32</v>
      </c>
      <c r="E239" s="157"/>
      <c r="F239" s="158">
        <f t="shared" si="21"/>
        <v>0</v>
      </c>
    </row>
    <row r="240" spans="1:6" ht="36">
      <c r="A240" s="159">
        <v>1903</v>
      </c>
      <c r="B240" s="160" t="s">
        <v>56</v>
      </c>
      <c r="C240" s="161" t="s">
        <v>44</v>
      </c>
      <c r="D240" s="162">
        <v>84.92</v>
      </c>
      <c r="E240" s="157"/>
      <c r="F240" s="158">
        <f t="shared" si="21"/>
        <v>0</v>
      </c>
    </row>
    <row r="241" spans="1:6" ht="36">
      <c r="A241" s="159">
        <v>1904</v>
      </c>
      <c r="B241" s="160" t="s">
        <v>240</v>
      </c>
      <c r="C241" s="161" t="s">
        <v>44</v>
      </c>
      <c r="D241" s="162">
        <v>83.3</v>
      </c>
      <c r="E241" s="157"/>
      <c r="F241" s="158">
        <f t="shared" si="21"/>
        <v>0</v>
      </c>
    </row>
    <row r="242" spans="1:6">
      <c r="A242" s="159"/>
      <c r="B242" s="160"/>
      <c r="C242" s="161"/>
      <c r="D242" s="162"/>
      <c r="E242" s="157"/>
      <c r="F242" s="158"/>
    </row>
    <row r="243" spans="1:6">
      <c r="A243" s="164"/>
      <c r="B243" s="165" t="s">
        <v>2</v>
      </c>
      <c r="C243" s="166">
        <v>1900</v>
      </c>
      <c r="D243" s="167"/>
      <c r="E243" s="168"/>
      <c r="F243" s="169">
        <f>SUM(F238:F241)</f>
        <v>0</v>
      </c>
    </row>
    <row r="244" spans="1:6">
      <c r="A244" s="170"/>
      <c r="B244" s="171"/>
      <c r="C244" s="150"/>
      <c r="D244" s="162"/>
      <c r="E244" s="157"/>
      <c r="F244" s="158"/>
    </row>
    <row r="245" spans="1:6">
      <c r="A245" s="150">
        <v>2000</v>
      </c>
      <c r="B245" s="152" t="s">
        <v>11</v>
      </c>
      <c r="C245" s="153"/>
      <c r="D245" s="162"/>
      <c r="E245" s="157"/>
      <c r="F245" s="158"/>
    </row>
    <row r="246" spans="1:6" ht="24">
      <c r="A246" s="159">
        <v>2001</v>
      </c>
      <c r="B246" s="160" t="s">
        <v>241</v>
      </c>
      <c r="C246" s="161" t="s">
        <v>44</v>
      </c>
      <c r="D246" s="162">
        <v>24.38</v>
      </c>
      <c r="E246" s="157"/>
      <c r="F246" s="158">
        <f t="shared" ref="F246:F248" si="22">+D246*E246</f>
        <v>0</v>
      </c>
    </row>
    <row r="247" spans="1:6">
      <c r="A247" s="159">
        <v>2002</v>
      </c>
      <c r="B247" s="160" t="s">
        <v>58</v>
      </c>
      <c r="C247" s="161" t="s">
        <v>125</v>
      </c>
      <c r="D247" s="162">
        <v>1.2</v>
      </c>
      <c r="E247" s="157"/>
      <c r="F247" s="158">
        <f t="shared" si="22"/>
        <v>0</v>
      </c>
    </row>
    <row r="248" spans="1:6" ht="48">
      <c r="A248" s="159">
        <v>2003</v>
      </c>
      <c r="B248" s="160" t="s">
        <v>59</v>
      </c>
      <c r="C248" s="161" t="s">
        <v>44</v>
      </c>
      <c r="D248" s="162">
        <v>24.38</v>
      </c>
      <c r="E248" s="157"/>
      <c r="F248" s="158">
        <f t="shared" si="22"/>
        <v>0</v>
      </c>
    </row>
    <row r="249" spans="1:6">
      <c r="A249" s="170"/>
      <c r="B249" s="176"/>
      <c r="C249" s="153"/>
      <c r="D249" s="162"/>
      <c r="E249" s="157"/>
      <c r="F249" s="158"/>
    </row>
    <row r="250" spans="1:6">
      <c r="A250" s="164"/>
      <c r="B250" s="165" t="s">
        <v>2</v>
      </c>
      <c r="C250" s="166">
        <v>2000</v>
      </c>
      <c r="D250" s="167"/>
      <c r="E250" s="168"/>
      <c r="F250" s="169">
        <f>SUM(F246:F248)</f>
        <v>0</v>
      </c>
    </row>
    <row r="251" spans="1:6">
      <c r="A251" s="170"/>
      <c r="B251" s="171"/>
      <c r="C251" s="150"/>
      <c r="D251" s="162"/>
      <c r="E251" s="157"/>
      <c r="F251" s="158"/>
    </row>
    <row r="252" spans="1:6">
      <c r="A252" s="150">
        <v>2100</v>
      </c>
      <c r="B252" s="152" t="s">
        <v>26</v>
      </c>
      <c r="C252" s="153"/>
      <c r="D252" s="162"/>
      <c r="E252" s="157"/>
      <c r="F252" s="158"/>
    </row>
    <row r="253" spans="1:6">
      <c r="A253" s="159">
        <v>2101</v>
      </c>
      <c r="B253" s="160" t="s">
        <v>193</v>
      </c>
      <c r="C253" s="161" t="s">
        <v>44</v>
      </c>
      <c r="D253" s="162">
        <v>12.18</v>
      </c>
      <c r="E253" s="157"/>
      <c r="F253" s="158">
        <f t="shared" ref="F253" si="23">+D253*E253</f>
        <v>0</v>
      </c>
    </row>
    <row r="254" spans="1:6">
      <c r="A254" s="159">
        <v>2102</v>
      </c>
      <c r="B254" s="160" t="s">
        <v>242</v>
      </c>
      <c r="C254" s="161" t="s">
        <v>44</v>
      </c>
      <c r="D254" s="162">
        <v>12.18</v>
      </c>
      <c r="E254" s="157"/>
      <c r="F254" s="158">
        <f t="shared" ref="F254" si="24">+D254*E254</f>
        <v>0</v>
      </c>
    </row>
    <row r="255" spans="1:6">
      <c r="A255" s="170"/>
      <c r="B255" s="176"/>
      <c r="C255" s="153"/>
      <c r="D255" s="162"/>
      <c r="E255" s="157"/>
      <c r="F255" s="158"/>
    </row>
    <row r="256" spans="1:6">
      <c r="A256" s="164"/>
      <c r="B256" s="165" t="s">
        <v>2</v>
      </c>
      <c r="C256" s="166">
        <v>2100</v>
      </c>
      <c r="D256" s="167"/>
      <c r="E256" s="168"/>
      <c r="F256" s="169">
        <f>SUM(F253:F254)</f>
        <v>0</v>
      </c>
    </row>
    <row r="257" spans="1:6">
      <c r="A257" s="170"/>
      <c r="B257" s="171"/>
      <c r="C257" s="150"/>
      <c r="D257" s="162"/>
      <c r="E257" s="157"/>
      <c r="F257" s="158"/>
    </row>
    <row r="258" spans="1:6">
      <c r="A258" s="150">
        <v>2200</v>
      </c>
      <c r="B258" s="152" t="s">
        <v>14</v>
      </c>
      <c r="C258" s="153"/>
      <c r="D258" s="162"/>
      <c r="E258" s="157"/>
      <c r="F258" s="158"/>
    </row>
    <row r="259" spans="1:6">
      <c r="A259" s="159">
        <v>2201</v>
      </c>
      <c r="B259" s="160" t="s">
        <v>199</v>
      </c>
      <c r="C259" s="161" t="s">
        <v>44</v>
      </c>
      <c r="D259" s="162">
        <v>24.38</v>
      </c>
      <c r="E259" s="157"/>
      <c r="F259" s="158">
        <f t="shared" ref="F259:F260" si="25">+D259*E259</f>
        <v>0</v>
      </c>
    </row>
    <row r="260" spans="1:6">
      <c r="A260" s="170">
        <v>2202</v>
      </c>
      <c r="B260" s="160" t="s">
        <v>202</v>
      </c>
      <c r="C260" s="161" t="s">
        <v>44</v>
      </c>
      <c r="D260" s="162">
        <v>24.38</v>
      </c>
      <c r="E260" s="157"/>
      <c r="F260" s="158">
        <f t="shared" si="25"/>
        <v>0</v>
      </c>
    </row>
    <row r="261" spans="1:6">
      <c r="A261" s="170"/>
      <c r="B261" s="160"/>
      <c r="C261" s="161"/>
      <c r="D261" s="162"/>
      <c r="E261" s="157"/>
      <c r="F261" s="158"/>
    </row>
    <row r="262" spans="1:6">
      <c r="A262" s="164"/>
      <c r="B262" s="165" t="s">
        <v>2</v>
      </c>
      <c r="C262" s="166">
        <v>2200</v>
      </c>
      <c r="D262" s="167"/>
      <c r="E262" s="168"/>
      <c r="F262" s="169">
        <f>SUM(F259:F260)</f>
        <v>0</v>
      </c>
    </row>
    <row r="263" spans="1:6">
      <c r="A263" s="150"/>
      <c r="B263" s="152"/>
      <c r="C263" s="153"/>
      <c r="D263" s="162"/>
      <c r="E263" s="157"/>
      <c r="F263" s="158"/>
    </row>
    <row r="264" spans="1:6">
      <c r="A264" s="150">
        <v>2300</v>
      </c>
      <c r="B264" s="152" t="s">
        <v>15</v>
      </c>
      <c r="C264" s="153"/>
      <c r="D264" s="162"/>
      <c r="E264" s="157"/>
      <c r="F264" s="158"/>
    </row>
    <row r="265" spans="1:6" ht="24">
      <c r="A265" s="159">
        <v>2301</v>
      </c>
      <c r="B265" s="160" t="s">
        <v>91</v>
      </c>
      <c r="C265" s="161" t="s">
        <v>33</v>
      </c>
      <c r="D265" s="162">
        <v>4</v>
      </c>
      <c r="E265" s="157"/>
      <c r="F265" s="158">
        <f t="shared" ref="F265:F274" si="26">+D265*E265</f>
        <v>0</v>
      </c>
    </row>
    <row r="266" spans="1:6" ht="24">
      <c r="A266" s="159">
        <v>2302</v>
      </c>
      <c r="B266" s="160" t="s">
        <v>92</v>
      </c>
      <c r="C266" s="161" t="s">
        <v>31</v>
      </c>
      <c r="D266" s="162">
        <v>2</v>
      </c>
      <c r="E266" s="157"/>
      <c r="F266" s="158">
        <f t="shared" si="26"/>
        <v>0</v>
      </c>
    </row>
    <row r="267" spans="1:6">
      <c r="A267" s="159">
        <v>2303</v>
      </c>
      <c r="B267" s="160" t="s">
        <v>93</v>
      </c>
      <c r="C267" s="161" t="s">
        <v>31</v>
      </c>
      <c r="D267" s="162">
        <v>6</v>
      </c>
      <c r="E267" s="157"/>
      <c r="F267" s="158">
        <f t="shared" si="26"/>
        <v>0</v>
      </c>
    </row>
    <row r="268" spans="1:6">
      <c r="A268" s="159">
        <v>2304</v>
      </c>
      <c r="B268" s="160" t="s">
        <v>94</v>
      </c>
      <c r="C268" s="161" t="s">
        <v>31</v>
      </c>
      <c r="D268" s="162">
        <v>4</v>
      </c>
      <c r="E268" s="157"/>
      <c r="F268" s="158">
        <f t="shared" si="26"/>
        <v>0</v>
      </c>
    </row>
    <row r="269" spans="1:6" ht="24">
      <c r="A269" s="159">
        <v>2305</v>
      </c>
      <c r="B269" s="160" t="s">
        <v>95</v>
      </c>
      <c r="C269" s="161" t="s">
        <v>31</v>
      </c>
      <c r="D269" s="162">
        <v>2</v>
      </c>
      <c r="E269" s="157"/>
      <c r="F269" s="158">
        <f t="shared" si="26"/>
        <v>0</v>
      </c>
    </row>
    <row r="270" spans="1:6">
      <c r="A270" s="159">
        <v>2306</v>
      </c>
      <c r="B270" s="160" t="s">
        <v>96</v>
      </c>
      <c r="C270" s="161" t="s">
        <v>31</v>
      </c>
      <c r="D270" s="162">
        <v>2</v>
      </c>
      <c r="E270" s="157"/>
      <c r="F270" s="158">
        <f t="shared" si="26"/>
        <v>0</v>
      </c>
    </row>
    <row r="271" spans="1:6" ht="24">
      <c r="A271" s="159">
        <v>2307</v>
      </c>
      <c r="B271" s="160" t="s">
        <v>97</v>
      </c>
      <c r="C271" s="161" t="s">
        <v>31</v>
      </c>
      <c r="D271" s="162">
        <v>4</v>
      </c>
      <c r="E271" s="157"/>
      <c r="F271" s="158">
        <f t="shared" si="26"/>
        <v>0</v>
      </c>
    </row>
    <row r="272" spans="1:6">
      <c r="A272" s="159">
        <v>2308</v>
      </c>
      <c r="B272" s="160" t="s">
        <v>98</v>
      </c>
      <c r="C272" s="161" t="s">
        <v>31</v>
      </c>
      <c r="D272" s="162">
        <v>4</v>
      </c>
      <c r="E272" s="157"/>
      <c r="F272" s="158">
        <f t="shared" si="26"/>
        <v>0</v>
      </c>
    </row>
    <row r="273" spans="1:6" ht="24">
      <c r="A273" s="159">
        <v>2309</v>
      </c>
      <c r="B273" s="160" t="s">
        <v>99</v>
      </c>
      <c r="C273" s="161" t="s">
        <v>31</v>
      </c>
      <c r="D273" s="162">
        <v>6</v>
      </c>
      <c r="E273" s="157"/>
      <c r="F273" s="158">
        <f t="shared" si="26"/>
        <v>0</v>
      </c>
    </row>
    <row r="274" spans="1:6">
      <c r="A274" s="159">
        <v>2310</v>
      </c>
      <c r="B274" s="160" t="s">
        <v>100</v>
      </c>
      <c r="C274" s="161" t="s">
        <v>31</v>
      </c>
      <c r="D274" s="162">
        <v>6</v>
      </c>
      <c r="E274" s="157"/>
      <c r="F274" s="158">
        <f t="shared" si="26"/>
        <v>0</v>
      </c>
    </row>
    <row r="275" spans="1:6">
      <c r="A275" s="170"/>
      <c r="B275" s="176"/>
      <c r="C275" s="153"/>
      <c r="D275" s="162"/>
      <c r="E275" s="157"/>
      <c r="F275" s="158"/>
    </row>
    <row r="276" spans="1:6">
      <c r="A276" s="164"/>
      <c r="B276" s="165" t="s">
        <v>2</v>
      </c>
      <c r="C276" s="166">
        <v>2300</v>
      </c>
      <c r="D276" s="167"/>
      <c r="E276" s="168"/>
      <c r="F276" s="169">
        <f>SUM(F265:F274)</f>
        <v>0</v>
      </c>
    </row>
    <row r="277" spans="1:6">
      <c r="A277" s="170"/>
      <c r="B277" s="171"/>
      <c r="C277" s="150"/>
      <c r="D277" s="197"/>
      <c r="E277" s="198"/>
      <c r="F277" s="200"/>
    </row>
    <row r="278" spans="1:6">
      <c r="A278" s="150">
        <v>2400</v>
      </c>
      <c r="B278" s="152" t="s">
        <v>27</v>
      </c>
      <c r="C278" s="153"/>
      <c r="D278" s="162"/>
      <c r="E278" s="157"/>
      <c r="F278" s="158"/>
    </row>
    <row r="279" spans="1:6" ht="36">
      <c r="A279" s="159">
        <v>2401</v>
      </c>
      <c r="B279" s="160" t="s">
        <v>101</v>
      </c>
      <c r="C279" s="161" t="s">
        <v>31</v>
      </c>
      <c r="D279" s="162">
        <v>4</v>
      </c>
      <c r="E279" s="157"/>
      <c r="F279" s="158">
        <f t="shared" ref="F279:F282" si="27">+D279*E279</f>
        <v>0</v>
      </c>
    </row>
    <row r="280" spans="1:6" ht="24">
      <c r="A280" s="159">
        <v>2402</v>
      </c>
      <c r="B280" s="160" t="s">
        <v>102</v>
      </c>
      <c r="C280" s="161" t="s">
        <v>31</v>
      </c>
      <c r="D280" s="162">
        <v>4</v>
      </c>
      <c r="E280" s="157"/>
      <c r="F280" s="158">
        <f t="shared" si="27"/>
        <v>0</v>
      </c>
    </row>
    <row r="281" spans="1:6" ht="36">
      <c r="A281" s="159">
        <v>2403</v>
      </c>
      <c r="B281" s="160" t="s">
        <v>103</v>
      </c>
      <c r="C281" s="161" t="s">
        <v>31</v>
      </c>
      <c r="D281" s="162">
        <v>2</v>
      </c>
      <c r="E281" s="157"/>
      <c r="F281" s="158">
        <f t="shared" si="27"/>
        <v>0</v>
      </c>
    </row>
    <row r="282" spans="1:6" ht="24">
      <c r="A282" s="159">
        <v>2404</v>
      </c>
      <c r="B282" s="160" t="s">
        <v>243</v>
      </c>
      <c r="C282" s="161" t="s">
        <v>121</v>
      </c>
      <c r="D282" s="162">
        <v>1.8</v>
      </c>
      <c r="E282" s="157"/>
      <c r="F282" s="158">
        <f t="shared" si="27"/>
        <v>0</v>
      </c>
    </row>
    <row r="283" spans="1:6">
      <c r="A283" s="170"/>
      <c r="B283" s="176"/>
      <c r="C283" s="153"/>
      <c r="D283" s="162"/>
      <c r="E283" s="157"/>
      <c r="F283" s="158"/>
    </row>
    <row r="284" spans="1:6">
      <c r="A284" s="164"/>
      <c r="B284" s="165" t="s">
        <v>2</v>
      </c>
      <c r="C284" s="166">
        <v>2400</v>
      </c>
      <c r="D284" s="167"/>
      <c r="E284" s="168"/>
      <c r="F284" s="169">
        <f>SUM(F279:F282)</f>
        <v>0</v>
      </c>
    </row>
    <row r="285" spans="1:6">
      <c r="A285" s="170"/>
      <c r="B285" s="171"/>
      <c r="C285" s="150"/>
      <c r="D285" s="197"/>
      <c r="E285" s="198"/>
      <c r="F285" s="200"/>
    </row>
    <row r="286" spans="1:6">
      <c r="A286" s="150">
        <v>2500</v>
      </c>
      <c r="B286" s="152" t="s">
        <v>16</v>
      </c>
      <c r="C286" s="153"/>
      <c r="D286" s="162"/>
      <c r="E286" s="157"/>
      <c r="F286" s="158"/>
    </row>
    <row r="287" spans="1:6">
      <c r="A287" s="150"/>
      <c r="B287" s="152" t="s">
        <v>17</v>
      </c>
      <c r="C287" s="153"/>
      <c r="D287" s="162"/>
      <c r="E287" s="157"/>
      <c r="F287" s="158"/>
    </row>
    <row r="288" spans="1:6" ht="24">
      <c r="A288" s="159">
        <v>2501</v>
      </c>
      <c r="B288" s="160" t="s">
        <v>64</v>
      </c>
      <c r="C288" s="161" t="s">
        <v>30</v>
      </c>
      <c r="D288" s="162">
        <v>30</v>
      </c>
      <c r="E288" s="157"/>
      <c r="F288" s="158">
        <f t="shared" ref="F288:F294" si="28">+D288*E288</f>
        <v>0</v>
      </c>
    </row>
    <row r="289" spans="1:6" ht="24">
      <c r="A289" s="159">
        <v>2502</v>
      </c>
      <c r="B289" s="160" t="s">
        <v>66</v>
      </c>
      <c r="C289" s="161" t="s">
        <v>30</v>
      </c>
      <c r="D289" s="162">
        <v>10</v>
      </c>
      <c r="E289" s="157"/>
      <c r="F289" s="158">
        <f t="shared" si="28"/>
        <v>0</v>
      </c>
    </row>
    <row r="290" spans="1:6" ht="24">
      <c r="A290" s="159">
        <v>2503</v>
      </c>
      <c r="B290" s="160" t="s">
        <v>65</v>
      </c>
      <c r="C290" s="161" t="s">
        <v>31</v>
      </c>
      <c r="D290" s="162">
        <v>4</v>
      </c>
      <c r="E290" s="157"/>
      <c r="F290" s="158">
        <f t="shared" si="28"/>
        <v>0</v>
      </c>
    </row>
    <row r="291" spans="1:6">
      <c r="A291" s="159"/>
      <c r="B291" s="152" t="s">
        <v>18</v>
      </c>
      <c r="C291" s="161"/>
      <c r="D291" s="162"/>
      <c r="E291" s="157"/>
      <c r="F291" s="158"/>
    </row>
    <row r="292" spans="1:6" ht="36">
      <c r="A292" s="159">
        <v>2504</v>
      </c>
      <c r="B292" s="160" t="s">
        <v>68</v>
      </c>
      <c r="C292" s="161" t="s">
        <v>30</v>
      </c>
      <c r="D292" s="162">
        <v>15</v>
      </c>
      <c r="E292" s="157"/>
      <c r="F292" s="158">
        <f t="shared" si="28"/>
        <v>0</v>
      </c>
    </row>
    <row r="293" spans="1:6" ht="36">
      <c r="A293" s="159">
        <v>2505</v>
      </c>
      <c r="B293" s="160" t="s">
        <v>69</v>
      </c>
      <c r="C293" s="161" t="s">
        <v>30</v>
      </c>
      <c r="D293" s="162">
        <v>30</v>
      </c>
      <c r="E293" s="157"/>
      <c r="F293" s="158">
        <f t="shared" si="28"/>
        <v>0</v>
      </c>
    </row>
    <row r="294" spans="1:6" ht="24">
      <c r="A294" s="159">
        <v>2506</v>
      </c>
      <c r="B294" s="160" t="s">
        <v>71</v>
      </c>
      <c r="C294" s="161" t="s">
        <v>31</v>
      </c>
      <c r="D294" s="162">
        <v>4</v>
      </c>
      <c r="E294" s="157"/>
      <c r="F294" s="158">
        <f t="shared" si="28"/>
        <v>0</v>
      </c>
    </row>
    <row r="295" spans="1:6">
      <c r="A295" s="170"/>
      <c r="B295" s="176"/>
      <c r="C295" s="153"/>
      <c r="D295" s="162"/>
      <c r="E295" s="157"/>
      <c r="F295" s="158"/>
    </row>
    <row r="296" spans="1:6">
      <c r="A296" s="164"/>
      <c r="B296" s="165" t="s">
        <v>2</v>
      </c>
      <c r="C296" s="166">
        <v>2500</v>
      </c>
      <c r="D296" s="167"/>
      <c r="E296" s="168"/>
      <c r="F296" s="169">
        <f>SUM(F288:F294)</f>
        <v>0</v>
      </c>
    </row>
    <row r="297" spans="1:6">
      <c r="A297" s="170"/>
      <c r="B297" s="171"/>
      <c r="C297" s="150"/>
      <c r="D297" s="162"/>
      <c r="E297" s="157"/>
      <c r="F297" s="158"/>
    </row>
    <row r="298" spans="1:6">
      <c r="A298" s="150">
        <v>2600</v>
      </c>
      <c r="B298" s="152" t="s">
        <v>22</v>
      </c>
      <c r="C298" s="153"/>
      <c r="D298" s="162"/>
      <c r="E298" s="157"/>
      <c r="F298" s="158"/>
    </row>
    <row r="299" spans="1:6">
      <c r="A299" s="159">
        <v>2601</v>
      </c>
      <c r="B299" s="160" t="s">
        <v>83</v>
      </c>
      <c r="C299" s="161" t="s">
        <v>31</v>
      </c>
      <c r="D299" s="162">
        <v>8</v>
      </c>
      <c r="E299" s="157"/>
      <c r="F299" s="158">
        <f t="shared" ref="F299:F302" si="29">+D299*E299</f>
        <v>0</v>
      </c>
    </row>
    <row r="300" spans="1:6">
      <c r="A300" s="159">
        <v>2602</v>
      </c>
      <c r="B300" s="160" t="s">
        <v>84</v>
      </c>
      <c r="C300" s="161" t="s">
        <v>33</v>
      </c>
      <c r="D300" s="162">
        <v>4</v>
      </c>
      <c r="E300" s="157"/>
      <c r="F300" s="158">
        <f t="shared" si="29"/>
        <v>0</v>
      </c>
    </row>
    <row r="301" spans="1:6">
      <c r="A301" s="159">
        <v>2603</v>
      </c>
      <c r="B301" s="160" t="s">
        <v>85</v>
      </c>
      <c r="C301" s="161" t="s">
        <v>33</v>
      </c>
      <c r="D301" s="162">
        <v>8</v>
      </c>
      <c r="E301" s="157"/>
      <c r="F301" s="158">
        <f t="shared" si="29"/>
        <v>0</v>
      </c>
    </row>
    <row r="302" spans="1:6" ht="36">
      <c r="A302" s="159">
        <v>2604</v>
      </c>
      <c r="B302" s="160" t="s">
        <v>104</v>
      </c>
      <c r="C302" s="161" t="s">
        <v>31</v>
      </c>
      <c r="D302" s="162">
        <v>8</v>
      </c>
      <c r="E302" s="157"/>
      <c r="F302" s="158">
        <f t="shared" si="29"/>
        <v>0</v>
      </c>
    </row>
    <row r="303" spans="1:6">
      <c r="A303" s="170"/>
      <c r="B303" s="176"/>
      <c r="C303" s="153"/>
      <c r="D303" s="162"/>
      <c r="E303" s="157"/>
      <c r="F303" s="158"/>
    </row>
    <row r="304" spans="1:6">
      <c r="A304" s="164"/>
      <c r="B304" s="165" t="s">
        <v>2</v>
      </c>
      <c r="C304" s="166">
        <v>2600</v>
      </c>
      <c r="D304" s="167"/>
      <c r="E304" s="168"/>
      <c r="F304" s="169">
        <f>SUM(F299:F302)</f>
        <v>0</v>
      </c>
    </row>
    <row r="305" spans="1:6">
      <c r="A305" s="170"/>
      <c r="B305" s="171"/>
      <c r="C305" s="150"/>
      <c r="D305" s="162"/>
      <c r="E305" s="157"/>
      <c r="F305" s="158"/>
    </row>
    <row r="306" spans="1:6">
      <c r="A306" s="150">
        <v>2700</v>
      </c>
      <c r="B306" s="152" t="s">
        <v>28</v>
      </c>
      <c r="C306" s="153"/>
      <c r="D306" s="162"/>
      <c r="E306" s="157"/>
      <c r="F306" s="158"/>
    </row>
    <row r="307" spans="1:6">
      <c r="A307" s="159">
        <v>2701</v>
      </c>
      <c r="B307" s="160" t="s">
        <v>105</v>
      </c>
      <c r="C307" s="161" t="s">
        <v>29</v>
      </c>
      <c r="D307" s="162">
        <v>359.34</v>
      </c>
      <c r="E307" s="157"/>
      <c r="F307" s="158">
        <f t="shared" ref="F307" si="30">+D307*E307</f>
        <v>0</v>
      </c>
    </row>
    <row r="308" spans="1:6">
      <c r="A308" s="170"/>
      <c r="B308" s="176"/>
      <c r="C308" s="153"/>
      <c r="D308" s="162"/>
      <c r="E308" s="157"/>
      <c r="F308" s="158"/>
    </row>
    <row r="309" spans="1:6">
      <c r="A309" s="164"/>
      <c r="B309" s="165" t="s">
        <v>2</v>
      </c>
      <c r="C309" s="166">
        <v>2700</v>
      </c>
      <c r="D309" s="167"/>
      <c r="E309" s="168"/>
      <c r="F309" s="169">
        <f>+SUM(F307)</f>
        <v>0</v>
      </c>
    </row>
    <row r="310" spans="1:6">
      <c r="A310" s="185"/>
      <c r="B310" s="186"/>
      <c r="C310" s="178"/>
      <c r="D310" s="162"/>
      <c r="E310" s="157"/>
      <c r="F310" s="158"/>
    </row>
    <row r="311" spans="1:6">
      <c r="A311" s="150" t="s">
        <v>106</v>
      </c>
      <c r="B311" s="152" t="s">
        <v>107</v>
      </c>
      <c r="C311" s="153"/>
      <c r="D311" s="162"/>
      <c r="E311" s="157"/>
      <c r="F311" s="158"/>
    </row>
    <row r="312" spans="1:6">
      <c r="A312" s="159" t="s">
        <v>36</v>
      </c>
      <c r="B312" s="160" t="s">
        <v>244</v>
      </c>
      <c r="C312" s="161" t="s">
        <v>44</v>
      </c>
      <c r="D312" s="162">
        <v>7.82</v>
      </c>
      <c r="E312" s="157"/>
      <c r="F312" s="158">
        <f t="shared" ref="F312" si="31">+D312*E312</f>
        <v>0</v>
      </c>
    </row>
    <row r="313" spans="1:6">
      <c r="A313" s="170"/>
      <c r="B313" s="176"/>
      <c r="C313" s="153"/>
      <c r="D313" s="162"/>
      <c r="E313" s="157"/>
      <c r="F313" s="158"/>
    </row>
    <row r="314" spans="1:6">
      <c r="A314" s="164"/>
      <c r="B314" s="165" t="s">
        <v>2</v>
      </c>
      <c r="C314" s="166" t="s">
        <v>106</v>
      </c>
      <c r="D314" s="167"/>
      <c r="E314" s="168"/>
      <c r="F314" s="169">
        <f>+SUM(F312)</f>
        <v>0</v>
      </c>
    </row>
    <row r="315" spans="1:6">
      <c r="A315" s="170"/>
      <c r="B315" s="176"/>
      <c r="C315" s="153"/>
      <c r="D315" s="162"/>
      <c r="E315" s="157"/>
      <c r="F315" s="158"/>
    </row>
    <row r="316" spans="1:6">
      <c r="A316" s="211"/>
      <c r="B316" s="212" t="s">
        <v>155</v>
      </c>
      <c r="C316" s="213"/>
      <c r="D316" s="214"/>
      <c r="E316" s="215"/>
      <c r="F316" s="216">
        <f>SUM(F34:F315)/2</f>
        <v>0</v>
      </c>
    </row>
    <row r="317" spans="1:6">
      <c r="A317" s="181"/>
      <c r="B317" s="174"/>
      <c r="C317" s="173"/>
      <c r="D317" s="162"/>
      <c r="E317" s="157"/>
      <c r="F317" s="158"/>
    </row>
    <row r="318" spans="1:6">
      <c r="A318" s="234"/>
      <c r="B318" s="217" t="s">
        <v>156</v>
      </c>
      <c r="C318" s="217"/>
      <c r="D318" s="218"/>
      <c r="E318" s="219"/>
      <c r="F318" s="220"/>
    </row>
    <row r="319" spans="1:6">
      <c r="A319" s="187"/>
      <c r="B319" s="189"/>
      <c r="C319" s="188"/>
      <c r="D319" s="180"/>
      <c r="E319" s="190"/>
      <c r="F319" s="191"/>
    </row>
    <row r="320" spans="1:6">
      <c r="A320" s="185"/>
      <c r="B320" s="179" t="s">
        <v>3</v>
      </c>
      <c r="C320" s="178"/>
      <c r="D320" s="180"/>
      <c r="E320" s="190"/>
      <c r="F320" s="191"/>
    </row>
    <row r="321" spans="1:6">
      <c r="A321" s="192"/>
      <c r="B321" s="193"/>
      <c r="C321" s="188"/>
      <c r="D321" s="180"/>
      <c r="E321" s="190"/>
      <c r="F321" s="191"/>
    </row>
    <row r="322" spans="1:6">
      <c r="A322" s="178">
        <v>2900</v>
      </c>
      <c r="B322" s="194" t="s">
        <v>4</v>
      </c>
      <c r="C322" s="178"/>
      <c r="D322" s="180"/>
      <c r="E322" s="190"/>
      <c r="F322" s="191"/>
    </row>
    <row r="323" spans="1:6">
      <c r="A323" s="159" t="s">
        <v>37</v>
      </c>
      <c r="B323" s="176" t="s">
        <v>123</v>
      </c>
      <c r="C323" s="153" t="s">
        <v>44</v>
      </c>
      <c r="D323" s="162">
        <v>243.6</v>
      </c>
      <c r="E323" s="157"/>
      <c r="F323" s="158">
        <f t="shared" ref="F323" si="32">+D323*E323</f>
        <v>0</v>
      </c>
    </row>
    <row r="324" spans="1:6">
      <c r="A324" s="170"/>
      <c r="B324" s="176"/>
      <c r="C324" s="153"/>
      <c r="D324" s="162"/>
      <c r="E324" s="157"/>
      <c r="F324" s="158"/>
    </row>
    <row r="325" spans="1:6">
      <c r="A325" s="164"/>
      <c r="B325" s="165" t="s">
        <v>2</v>
      </c>
      <c r="C325" s="166">
        <v>2900</v>
      </c>
      <c r="D325" s="167"/>
      <c r="E325" s="168"/>
      <c r="F325" s="169">
        <f>SUM(F323:F323)</f>
        <v>0</v>
      </c>
    </row>
    <row r="326" spans="1:6">
      <c r="A326" s="181"/>
      <c r="B326" s="182"/>
      <c r="C326" s="173"/>
      <c r="D326" s="162"/>
      <c r="E326" s="157"/>
      <c r="F326" s="158"/>
    </row>
    <row r="327" spans="1:6">
      <c r="A327" s="150">
        <v>3000</v>
      </c>
      <c r="B327" s="152" t="s">
        <v>5</v>
      </c>
      <c r="C327" s="153"/>
      <c r="D327" s="162"/>
      <c r="E327" s="157"/>
      <c r="F327" s="158"/>
    </row>
    <row r="328" spans="1:6">
      <c r="A328" s="181"/>
      <c r="B328" s="182" t="s">
        <v>6</v>
      </c>
      <c r="C328" s="173"/>
      <c r="D328" s="162"/>
      <c r="E328" s="157"/>
      <c r="F328" s="158"/>
    </row>
    <row r="329" spans="1:6">
      <c r="A329" s="181">
        <v>3001</v>
      </c>
      <c r="B329" s="160" t="s">
        <v>49</v>
      </c>
      <c r="C329" s="161" t="s">
        <v>44</v>
      </c>
      <c r="D329" s="162">
        <v>68.44</v>
      </c>
      <c r="E329" s="157"/>
      <c r="F329" s="158">
        <f t="shared" ref="F329:F345" si="33">+D329*E329</f>
        <v>0</v>
      </c>
    </row>
    <row r="330" spans="1:6" ht="24">
      <c r="A330" s="181">
        <v>3002</v>
      </c>
      <c r="B330" s="160" t="s">
        <v>51</v>
      </c>
      <c r="C330" s="161" t="s">
        <v>124</v>
      </c>
      <c r="D330" s="162">
        <v>390</v>
      </c>
      <c r="E330" s="157"/>
      <c r="F330" s="158">
        <f t="shared" si="33"/>
        <v>0</v>
      </c>
    </row>
    <row r="331" spans="1:6">
      <c r="A331" s="181">
        <v>3003</v>
      </c>
      <c r="B331" s="160" t="s">
        <v>183</v>
      </c>
      <c r="C331" s="161" t="s">
        <v>125</v>
      </c>
      <c r="D331" s="162">
        <v>3.9</v>
      </c>
      <c r="E331" s="157"/>
      <c r="F331" s="158">
        <f t="shared" si="33"/>
        <v>0</v>
      </c>
    </row>
    <row r="332" spans="1:6" ht="24">
      <c r="A332" s="181">
        <v>3004</v>
      </c>
      <c r="B332" s="160" t="s">
        <v>184</v>
      </c>
      <c r="C332" s="161" t="s">
        <v>125</v>
      </c>
      <c r="D332" s="162">
        <v>3.9</v>
      </c>
      <c r="E332" s="157"/>
      <c r="F332" s="158">
        <f t="shared" si="33"/>
        <v>0</v>
      </c>
    </row>
    <row r="333" spans="1:6">
      <c r="A333" s="181"/>
      <c r="B333" s="182" t="s">
        <v>7</v>
      </c>
      <c r="C333" s="173"/>
      <c r="D333" s="162"/>
      <c r="E333" s="157"/>
      <c r="F333" s="158"/>
    </row>
    <row r="334" spans="1:6" ht="24">
      <c r="A334" s="181">
        <v>3005</v>
      </c>
      <c r="B334" s="160" t="s">
        <v>52</v>
      </c>
      <c r="C334" s="161" t="s">
        <v>124</v>
      </c>
      <c r="D334" s="162">
        <v>1439.9</v>
      </c>
      <c r="E334" s="157"/>
      <c r="F334" s="158">
        <f t="shared" si="33"/>
        <v>0</v>
      </c>
    </row>
    <row r="335" spans="1:6" ht="24">
      <c r="A335" s="181">
        <v>3006</v>
      </c>
      <c r="B335" s="182" t="s">
        <v>150</v>
      </c>
      <c r="C335" s="173" t="s">
        <v>124</v>
      </c>
      <c r="D335" s="162">
        <v>1439.9</v>
      </c>
      <c r="E335" s="157"/>
      <c r="F335" s="158">
        <f t="shared" ref="F335" si="34">+D335*E335</f>
        <v>0</v>
      </c>
    </row>
    <row r="336" spans="1:6">
      <c r="A336" s="181"/>
      <c r="B336" s="182" t="s">
        <v>148</v>
      </c>
      <c r="C336" s="173"/>
      <c r="D336" s="162"/>
      <c r="E336" s="157"/>
      <c r="F336" s="158"/>
    </row>
    <row r="337" spans="1:6">
      <c r="A337" s="181">
        <v>3007</v>
      </c>
      <c r="B337" s="182" t="s">
        <v>151</v>
      </c>
      <c r="C337" s="173" t="s">
        <v>44</v>
      </c>
      <c r="D337" s="162">
        <v>123.75</v>
      </c>
      <c r="E337" s="157"/>
      <c r="F337" s="158">
        <f t="shared" ref="F337:F338" si="35">+D337*E337</f>
        <v>0</v>
      </c>
    </row>
    <row r="338" spans="1:6" ht="24">
      <c r="A338" s="181">
        <v>3008</v>
      </c>
      <c r="B338" s="182" t="s">
        <v>152</v>
      </c>
      <c r="C338" s="173" t="s">
        <v>44</v>
      </c>
      <c r="D338" s="162">
        <v>123.75</v>
      </c>
      <c r="E338" s="157"/>
      <c r="F338" s="158">
        <f t="shared" si="35"/>
        <v>0</v>
      </c>
    </row>
    <row r="339" spans="1:6">
      <c r="A339" s="181"/>
      <c r="B339" s="182" t="s">
        <v>45</v>
      </c>
      <c r="C339" s="173"/>
      <c r="D339" s="162"/>
      <c r="E339" s="157"/>
      <c r="F339" s="158"/>
    </row>
    <row r="340" spans="1:6">
      <c r="A340" s="181">
        <v>3009</v>
      </c>
      <c r="B340" s="160" t="s">
        <v>185</v>
      </c>
      <c r="C340" s="161" t="s">
        <v>125</v>
      </c>
      <c r="D340" s="162">
        <v>5.61</v>
      </c>
      <c r="E340" s="157"/>
      <c r="F340" s="158">
        <f t="shared" si="33"/>
        <v>0</v>
      </c>
    </row>
    <row r="341" spans="1:6" ht="24">
      <c r="A341" s="181">
        <v>3010</v>
      </c>
      <c r="B341" s="160" t="s">
        <v>51</v>
      </c>
      <c r="C341" s="161" t="s">
        <v>124</v>
      </c>
      <c r="D341" s="162">
        <v>506</v>
      </c>
      <c r="E341" s="157"/>
      <c r="F341" s="158">
        <f t="shared" si="33"/>
        <v>0</v>
      </c>
    </row>
    <row r="342" spans="1:6">
      <c r="A342" s="181">
        <v>3011</v>
      </c>
      <c r="B342" s="160" t="s">
        <v>183</v>
      </c>
      <c r="C342" s="161" t="s">
        <v>125</v>
      </c>
      <c r="D342" s="162">
        <v>5.0599999999999996</v>
      </c>
      <c r="E342" s="157"/>
      <c r="F342" s="158">
        <f t="shared" si="33"/>
        <v>0</v>
      </c>
    </row>
    <row r="343" spans="1:6" ht="24">
      <c r="A343" s="181">
        <v>3012</v>
      </c>
      <c r="B343" s="160" t="s">
        <v>186</v>
      </c>
      <c r="C343" s="161" t="s">
        <v>125</v>
      </c>
      <c r="D343" s="162">
        <v>5.0599999999999996</v>
      </c>
      <c r="E343" s="157"/>
      <c r="F343" s="158">
        <f t="shared" si="33"/>
        <v>0</v>
      </c>
    </row>
    <row r="344" spans="1:6">
      <c r="A344" s="181">
        <v>3013</v>
      </c>
      <c r="B344" s="160" t="s">
        <v>187</v>
      </c>
      <c r="C344" s="161" t="s">
        <v>44</v>
      </c>
      <c r="D344" s="162">
        <v>50.62</v>
      </c>
      <c r="E344" s="157"/>
      <c r="F344" s="158">
        <f t="shared" si="33"/>
        <v>0</v>
      </c>
    </row>
    <row r="345" spans="1:6" ht="36">
      <c r="A345" s="181">
        <v>3014</v>
      </c>
      <c r="B345" s="160" t="s">
        <v>89</v>
      </c>
      <c r="C345" s="161" t="s">
        <v>125</v>
      </c>
      <c r="D345" s="162">
        <v>8.42</v>
      </c>
      <c r="E345" s="157"/>
      <c r="F345" s="158">
        <f t="shared" si="33"/>
        <v>0</v>
      </c>
    </row>
    <row r="346" spans="1:6">
      <c r="A346" s="159"/>
      <c r="B346" s="160"/>
      <c r="C346" s="161"/>
      <c r="D346" s="162"/>
      <c r="E346" s="157"/>
      <c r="F346" s="158"/>
    </row>
    <row r="347" spans="1:6">
      <c r="A347" s="164"/>
      <c r="B347" s="165" t="s">
        <v>2</v>
      </c>
      <c r="C347" s="166">
        <v>3000</v>
      </c>
      <c r="D347" s="167"/>
      <c r="E347" s="168"/>
      <c r="F347" s="169">
        <f>SUM(F328:F345)</f>
        <v>0</v>
      </c>
    </row>
    <row r="348" spans="1:6">
      <c r="A348" s="181"/>
      <c r="B348" s="182"/>
      <c r="C348" s="173"/>
      <c r="D348" s="162"/>
      <c r="E348" s="157"/>
      <c r="F348" s="158"/>
    </row>
    <row r="349" spans="1:6">
      <c r="A349" s="150">
        <v>3100</v>
      </c>
      <c r="B349" s="152" t="s">
        <v>8</v>
      </c>
      <c r="C349" s="153"/>
      <c r="D349" s="162"/>
      <c r="E349" s="157"/>
      <c r="F349" s="158"/>
    </row>
    <row r="350" spans="1:6" ht="24">
      <c r="A350" s="159">
        <v>3101</v>
      </c>
      <c r="B350" s="160" t="s">
        <v>53</v>
      </c>
      <c r="C350" s="161" t="s">
        <v>29</v>
      </c>
      <c r="D350" s="162">
        <v>74.260000000000005</v>
      </c>
      <c r="E350" s="157"/>
      <c r="F350" s="158">
        <f t="shared" ref="F350" si="36">+D350*E350</f>
        <v>0</v>
      </c>
    </row>
    <row r="351" spans="1:6">
      <c r="A351" s="170"/>
      <c r="B351" s="176"/>
      <c r="C351" s="153"/>
      <c r="D351" s="162"/>
      <c r="E351" s="157"/>
      <c r="F351" s="158"/>
    </row>
    <row r="352" spans="1:6">
      <c r="A352" s="164"/>
      <c r="B352" s="165" t="s">
        <v>2</v>
      </c>
      <c r="C352" s="166">
        <v>3100</v>
      </c>
      <c r="D352" s="167"/>
      <c r="E352" s="168"/>
      <c r="F352" s="169">
        <f>SUM(F350:F351)</f>
        <v>0</v>
      </c>
    </row>
    <row r="353" spans="1:6">
      <c r="A353" s="181"/>
      <c r="B353" s="182"/>
      <c r="C353" s="173"/>
      <c r="D353" s="162"/>
      <c r="E353" s="157"/>
      <c r="F353" s="158"/>
    </row>
    <row r="354" spans="1:6">
      <c r="A354" s="150">
        <v>3200</v>
      </c>
      <c r="B354" s="152" t="s">
        <v>9</v>
      </c>
      <c r="C354" s="153"/>
      <c r="D354" s="162"/>
      <c r="E354" s="157"/>
      <c r="F354" s="158"/>
    </row>
    <row r="355" spans="1:6" ht="24">
      <c r="A355" s="159">
        <v>3201</v>
      </c>
      <c r="B355" s="160" t="s">
        <v>188</v>
      </c>
      <c r="C355" s="161" t="s">
        <v>121</v>
      </c>
      <c r="D355" s="162">
        <v>45.4</v>
      </c>
      <c r="E355" s="157"/>
      <c r="F355" s="158">
        <f t="shared" ref="F355:F356" si="37">+D355*E355</f>
        <v>0</v>
      </c>
    </row>
    <row r="356" spans="1:6">
      <c r="A356" s="159">
        <v>3202</v>
      </c>
      <c r="B356" s="160" t="s">
        <v>110</v>
      </c>
      <c r="C356" s="161" t="s">
        <v>31</v>
      </c>
      <c r="D356" s="162">
        <v>400</v>
      </c>
      <c r="E356" s="157"/>
      <c r="F356" s="158">
        <f t="shared" si="37"/>
        <v>0</v>
      </c>
    </row>
    <row r="357" spans="1:6">
      <c r="A357" s="170"/>
      <c r="B357" s="176"/>
      <c r="C357" s="153"/>
      <c r="D357" s="162"/>
      <c r="E357" s="157"/>
      <c r="F357" s="158"/>
    </row>
    <row r="358" spans="1:6">
      <c r="A358" s="164"/>
      <c r="B358" s="165" t="s">
        <v>2</v>
      </c>
      <c r="C358" s="166">
        <v>3200</v>
      </c>
      <c r="D358" s="167"/>
      <c r="E358" s="168"/>
      <c r="F358" s="169">
        <f>SUM(F355:F357)</f>
        <v>0</v>
      </c>
    </row>
    <row r="359" spans="1:6">
      <c r="A359" s="170"/>
      <c r="B359" s="176"/>
      <c r="C359" s="153"/>
      <c r="D359" s="162"/>
      <c r="E359" s="157"/>
      <c r="F359" s="158"/>
    </row>
    <row r="360" spans="1:6">
      <c r="A360" s="150">
        <v>3300</v>
      </c>
      <c r="B360" s="152" t="s">
        <v>10</v>
      </c>
      <c r="C360" s="153"/>
      <c r="D360" s="162"/>
      <c r="E360" s="157"/>
      <c r="F360" s="158"/>
    </row>
    <row r="361" spans="1:6">
      <c r="A361" s="159">
        <v>3301</v>
      </c>
      <c r="B361" s="160" t="s">
        <v>54</v>
      </c>
      <c r="C361" s="161" t="s">
        <v>29</v>
      </c>
      <c r="D361" s="162">
        <v>148.52000000000001</v>
      </c>
      <c r="E361" s="157"/>
      <c r="F361" s="158">
        <f t="shared" ref="F361:F362" si="38">+D361*E361</f>
        <v>0</v>
      </c>
    </row>
    <row r="362" spans="1:6">
      <c r="A362" s="159">
        <v>3302</v>
      </c>
      <c r="B362" s="160" t="s">
        <v>55</v>
      </c>
      <c r="C362" s="161" t="s">
        <v>29</v>
      </c>
      <c r="D362" s="162">
        <v>148.52000000000001</v>
      </c>
      <c r="E362" s="157"/>
      <c r="F362" s="158">
        <f t="shared" si="38"/>
        <v>0</v>
      </c>
    </row>
    <row r="363" spans="1:6">
      <c r="A363" s="170"/>
      <c r="B363" s="176"/>
      <c r="C363" s="153"/>
      <c r="D363" s="162"/>
      <c r="E363" s="157"/>
      <c r="F363" s="158"/>
    </row>
    <row r="364" spans="1:6">
      <c r="A364" s="164"/>
      <c r="B364" s="165" t="s">
        <v>2</v>
      </c>
      <c r="C364" s="166">
        <v>3300</v>
      </c>
      <c r="D364" s="167"/>
      <c r="E364" s="168"/>
      <c r="F364" s="169">
        <f>SUM(F361:F363)</f>
        <v>0</v>
      </c>
    </row>
    <row r="365" spans="1:6">
      <c r="A365" s="170"/>
      <c r="B365" s="171"/>
      <c r="C365" s="150"/>
      <c r="D365" s="162"/>
      <c r="E365" s="157"/>
      <c r="F365" s="158"/>
    </row>
    <row r="366" spans="1:6">
      <c r="A366" s="150">
        <v>3400</v>
      </c>
      <c r="B366" s="152" t="s">
        <v>11</v>
      </c>
      <c r="C366" s="153"/>
      <c r="D366" s="162"/>
      <c r="E366" s="157"/>
      <c r="F366" s="158"/>
    </row>
    <row r="367" spans="1:6" ht="24">
      <c r="A367" s="159">
        <v>3401</v>
      </c>
      <c r="B367" s="160" t="s">
        <v>241</v>
      </c>
      <c r="C367" s="161" t="s">
        <v>44</v>
      </c>
      <c r="D367" s="162">
        <v>212.48</v>
      </c>
      <c r="E367" s="157"/>
      <c r="F367" s="158">
        <f t="shared" ref="F367:F372" si="39">+D367*E367</f>
        <v>0</v>
      </c>
    </row>
    <row r="368" spans="1:6">
      <c r="A368" s="159">
        <v>3402</v>
      </c>
      <c r="B368" s="160" t="s">
        <v>58</v>
      </c>
      <c r="C368" s="161" t="s">
        <v>125</v>
      </c>
      <c r="D368" s="162">
        <v>10.62</v>
      </c>
      <c r="E368" s="157"/>
      <c r="F368" s="158">
        <f t="shared" si="39"/>
        <v>0</v>
      </c>
    </row>
    <row r="369" spans="1:6" ht="48">
      <c r="A369" s="159">
        <v>3403</v>
      </c>
      <c r="B369" s="160" t="s">
        <v>59</v>
      </c>
      <c r="C369" s="161" t="s">
        <v>44</v>
      </c>
      <c r="D369" s="162">
        <v>206.37</v>
      </c>
      <c r="E369" s="157"/>
      <c r="F369" s="158">
        <f t="shared" si="39"/>
        <v>0</v>
      </c>
    </row>
    <row r="370" spans="1:6" ht="48">
      <c r="A370" s="159">
        <v>3404</v>
      </c>
      <c r="B370" s="160" t="s">
        <v>189</v>
      </c>
      <c r="C370" s="161" t="s">
        <v>121</v>
      </c>
      <c r="D370" s="162">
        <v>36.840000000000003</v>
      </c>
      <c r="E370" s="157"/>
      <c r="F370" s="158">
        <f t="shared" si="39"/>
        <v>0</v>
      </c>
    </row>
    <row r="371" spans="1:6" ht="24">
      <c r="A371" s="159">
        <v>3405</v>
      </c>
      <c r="B371" s="160" t="s">
        <v>190</v>
      </c>
      <c r="C371" s="161" t="s">
        <v>121</v>
      </c>
      <c r="D371" s="162">
        <v>56.36</v>
      </c>
      <c r="E371" s="157"/>
      <c r="F371" s="158">
        <f t="shared" si="39"/>
        <v>0</v>
      </c>
    </row>
    <row r="372" spans="1:6" ht="36">
      <c r="A372" s="159">
        <v>3406</v>
      </c>
      <c r="B372" s="160" t="s">
        <v>191</v>
      </c>
      <c r="C372" s="161" t="s">
        <v>44</v>
      </c>
      <c r="D372" s="162">
        <v>1</v>
      </c>
      <c r="E372" s="157"/>
      <c r="F372" s="158">
        <f t="shared" si="39"/>
        <v>0</v>
      </c>
    </row>
    <row r="373" spans="1:6">
      <c r="A373" s="159"/>
      <c r="B373" s="160"/>
      <c r="C373" s="161"/>
      <c r="D373" s="162"/>
      <c r="E373" s="157"/>
      <c r="F373" s="158"/>
    </row>
    <row r="374" spans="1:6">
      <c r="A374" s="164"/>
      <c r="B374" s="165" t="s">
        <v>2</v>
      </c>
      <c r="C374" s="166">
        <v>3400</v>
      </c>
      <c r="D374" s="167"/>
      <c r="E374" s="168"/>
      <c r="F374" s="169">
        <f>SUM(F367:F372)</f>
        <v>0</v>
      </c>
    </row>
    <row r="375" spans="1:6">
      <c r="A375" s="170"/>
      <c r="B375" s="171"/>
      <c r="C375" s="150"/>
      <c r="D375" s="162"/>
      <c r="E375" s="157"/>
      <c r="F375" s="158"/>
    </row>
    <row r="376" spans="1:6">
      <c r="A376" s="150">
        <v>3500</v>
      </c>
      <c r="B376" s="152" t="s">
        <v>12</v>
      </c>
      <c r="C376" s="153"/>
      <c r="D376" s="162"/>
      <c r="E376" s="157"/>
      <c r="F376" s="158"/>
    </row>
    <row r="377" spans="1:6" ht="24">
      <c r="A377" s="159">
        <v>3501</v>
      </c>
      <c r="B377" s="160" t="s">
        <v>192</v>
      </c>
      <c r="C377" s="161" t="s">
        <v>44</v>
      </c>
      <c r="D377" s="162">
        <v>3.78</v>
      </c>
      <c r="E377" s="157"/>
      <c r="F377" s="158">
        <f t="shared" ref="F377:F379" si="40">+D377*E377</f>
        <v>0</v>
      </c>
    </row>
    <row r="378" spans="1:6">
      <c r="A378" s="159">
        <v>3502</v>
      </c>
      <c r="B378" s="160" t="s">
        <v>193</v>
      </c>
      <c r="C378" s="161" t="s">
        <v>44</v>
      </c>
      <c r="D378" s="162">
        <v>11.4</v>
      </c>
      <c r="E378" s="157"/>
      <c r="F378" s="158">
        <f t="shared" si="40"/>
        <v>0</v>
      </c>
    </row>
    <row r="379" spans="1:6" ht="24">
      <c r="A379" s="159">
        <v>3503</v>
      </c>
      <c r="B379" s="160" t="s">
        <v>194</v>
      </c>
      <c r="C379" s="161" t="s">
        <v>44</v>
      </c>
      <c r="D379" s="162">
        <v>45.6</v>
      </c>
      <c r="E379" s="157"/>
      <c r="F379" s="158">
        <f t="shared" si="40"/>
        <v>0</v>
      </c>
    </row>
    <row r="380" spans="1:6">
      <c r="A380" s="159"/>
      <c r="B380" s="160"/>
      <c r="C380" s="161"/>
      <c r="D380" s="162"/>
      <c r="E380" s="157"/>
      <c r="F380" s="158"/>
    </row>
    <row r="381" spans="1:6">
      <c r="A381" s="164"/>
      <c r="B381" s="165" t="s">
        <v>2</v>
      </c>
      <c r="C381" s="166">
        <v>3500</v>
      </c>
      <c r="D381" s="167"/>
      <c r="E381" s="168"/>
      <c r="F381" s="169">
        <f>SUM(F377:F380)</f>
        <v>0</v>
      </c>
    </row>
    <row r="382" spans="1:6">
      <c r="A382" s="170"/>
      <c r="B382" s="171"/>
      <c r="C382" s="150"/>
      <c r="D382" s="162"/>
      <c r="E382" s="157"/>
      <c r="F382" s="158"/>
    </row>
    <row r="383" spans="1:6">
      <c r="A383" s="150">
        <v>3600</v>
      </c>
      <c r="B383" s="152" t="s">
        <v>13</v>
      </c>
      <c r="C383" s="153"/>
      <c r="D383" s="162"/>
      <c r="E383" s="157"/>
      <c r="F383" s="158"/>
    </row>
    <row r="384" spans="1:6">
      <c r="A384" s="159">
        <v>3601</v>
      </c>
      <c r="B384" s="160" t="s">
        <v>196</v>
      </c>
      <c r="C384" s="161" t="s">
        <v>44</v>
      </c>
      <c r="D384" s="162">
        <v>211.01</v>
      </c>
      <c r="E384" s="157"/>
      <c r="F384" s="158">
        <f t="shared" ref="F384:F385" si="41">+D384*E384</f>
        <v>0</v>
      </c>
    </row>
    <row r="385" spans="1:6">
      <c r="A385" s="159">
        <v>3602</v>
      </c>
      <c r="B385" s="160" t="s">
        <v>197</v>
      </c>
      <c r="C385" s="161" t="s">
        <v>124</v>
      </c>
      <c r="D385" s="162">
        <v>224.8</v>
      </c>
      <c r="E385" s="157"/>
      <c r="F385" s="158">
        <f t="shared" si="41"/>
        <v>0</v>
      </c>
    </row>
    <row r="386" spans="1:6">
      <c r="A386" s="170"/>
      <c r="B386" s="176"/>
      <c r="C386" s="153"/>
      <c r="D386" s="162"/>
      <c r="E386" s="157"/>
      <c r="F386" s="158"/>
    </row>
    <row r="387" spans="1:6">
      <c r="A387" s="164"/>
      <c r="B387" s="165" t="s">
        <v>2</v>
      </c>
      <c r="C387" s="166">
        <v>3600</v>
      </c>
      <c r="D387" s="167"/>
      <c r="E387" s="168"/>
      <c r="F387" s="169">
        <f>SUM(F384:F385)</f>
        <v>0</v>
      </c>
    </row>
    <row r="388" spans="1:6">
      <c r="A388" s="170"/>
      <c r="B388" s="171"/>
      <c r="C388" s="150"/>
      <c r="D388" s="162"/>
      <c r="E388" s="157"/>
      <c r="F388" s="158"/>
    </row>
    <row r="389" spans="1:6">
      <c r="A389" s="150">
        <v>3700</v>
      </c>
      <c r="B389" s="152" t="s">
        <v>14</v>
      </c>
      <c r="C389" s="153"/>
      <c r="D389" s="162"/>
      <c r="E389" s="157"/>
      <c r="F389" s="158"/>
    </row>
    <row r="390" spans="1:6">
      <c r="A390" s="159">
        <v>3701</v>
      </c>
      <c r="B390" s="160" t="s">
        <v>199</v>
      </c>
      <c r="C390" s="161" t="s">
        <v>44</v>
      </c>
      <c r="D390" s="162">
        <v>146.32</v>
      </c>
      <c r="E390" s="157"/>
      <c r="F390" s="158">
        <f t="shared" ref="F390:F393" si="42">+D390*E390</f>
        <v>0</v>
      </c>
    </row>
    <row r="391" spans="1:6" ht="27" customHeight="1">
      <c r="A391" s="159">
        <v>3702</v>
      </c>
      <c r="B391" s="160" t="s">
        <v>200</v>
      </c>
      <c r="C391" s="161" t="s">
        <v>44</v>
      </c>
      <c r="D391" s="162">
        <v>1421.23</v>
      </c>
      <c r="E391" s="157"/>
      <c r="F391" s="158">
        <f t="shared" ref="F391" si="43">+D391*E391</f>
        <v>0</v>
      </c>
    </row>
    <row r="392" spans="1:6">
      <c r="A392" s="159">
        <v>3703</v>
      </c>
      <c r="B392" s="160" t="s">
        <v>201</v>
      </c>
      <c r="C392" s="161" t="s">
        <v>44</v>
      </c>
      <c r="D392" s="162">
        <v>1421.23</v>
      </c>
      <c r="E392" s="157"/>
      <c r="F392" s="158">
        <f t="shared" si="42"/>
        <v>0</v>
      </c>
    </row>
    <row r="393" spans="1:6">
      <c r="A393" s="159">
        <v>3704</v>
      </c>
      <c r="B393" s="160" t="s">
        <v>202</v>
      </c>
      <c r="C393" s="161" t="s">
        <v>44</v>
      </c>
      <c r="D393" s="162">
        <v>146.32</v>
      </c>
      <c r="E393" s="157"/>
      <c r="F393" s="158">
        <f t="shared" si="42"/>
        <v>0</v>
      </c>
    </row>
    <row r="394" spans="1:6">
      <c r="A394" s="159"/>
      <c r="B394" s="160"/>
      <c r="C394" s="161"/>
      <c r="D394" s="162"/>
      <c r="E394" s="157"/>
      <c r="F394" s="158"/>
    </row>
    <row r="395" spans="1:6">
      <c r="A395" s="164"/>
      <c r="B395" s="165" t="s">
        <v>2</v>
      </c>
      <c r="C395" s="166">
        <v>3700</v>
      </c>
      <c r="D395" s="167"/>
      <c r="E395" s="168"/>
      <c r="F395" s="169">
        <f>SUM(F390:F393)</f>
        <v>0</v>
      </c>
    </row>
    <row r="396" spans="1:6">
      <c r="A396" s="170"/>
      <c r="B396" s="171"/>
      <c r="C396" s="150"/>
      <c r="D396" s="162"/>
      <c r="E396" s="157"/>
      <c r="F396" s="158"/>
    </row>
    <row r="397" spans="1:6">
      <c r="A397" s="150">
        <v>3800</v>
      </c>
      <c r="B397" s="152" t="s">
        <v>15</v>
      </c>
      <c r="C397" s="153"/>
      <c r="D397" s="162"/>
      <c r="E397" s="157"/>
      <c r="F397" s="158"/>
    </row>
    <row r="398" spans="1:6" ht="24">
      <c r="A398" s="159">
        <v>3801</v>
      </c>
      <c r="B398" s="160" t="s">
        <v>60</v>
      </c>
      <c r="C398" s="161" t="s">
        <v>31</v>
      </c>
      <c r="D398" s="162">
        <v>1</v>
      </c>
      <c r="E398" s="157"/>
      <c r="F398" s="158">
        <f t="shared" ref="F398:F403" si="44">+D398*E398</f>
        <v>0</v>
      </c>
    </row>
    <row r="399" spans="1:6">
      <c r="A399" s="159">
        <v>3802</v>
      </c>
      <c r="B399" s="160" t="s">
        <v>61</v>
      </c>
      <c r="C399" s="161" t="s">
        <v>31</v>
      </c>
      <c r="D399" s="162">
        <v>2</v>
      </c>
      <c r="E399" s="157"/>
      <c r="F399" s="158">
        <f t="shared" si="44"/>
        <v>0</v>
      </c>
    </row>
    <row r="400" spans="1:6">
      <c r="A400" s="159">
        <v>3803</v>
      </c>
      <c r="B400" s="160" t="s">
        <v>62</v>
      </c>
      <c r="C400" s="161" t="s">
        <v>31</v>
      </c>
      <c r="D400" s="162">
        <v>1</v>
      </c>
      <c r="E400" s="157"/>
      <c r="F400" s="158">
        <f t="shared" si="44"/>
        <v>0</v>
      </c>
    </row>
    <row r="401" spans="1:6">
      <c r="A401" s="159">
        <v>3804</v>
      </c>
      <c r="B401" s="160" t="s">
        <v>63</v>
      </c>
      <c r="C401" s="161" t="s">
        <v>31</v>
      </c>
      <c r="D401" s="162">
        <v>1</v>
      </c>
      <c r="E401" s="157"/>
      <c r="F401" s="158">
        <f t="shared" si="44"/>
        <v>0</v>
      </c>
    </row>
    <row r="402" spans="1:6">
      <c r="A402" s="159">
        <v>3805</v>
      </c>
      <c r="B402" s="160" t="s">
        <v>245</v>
      </c>
      <c r="C402" s="161" t="s">
        <v>122</v>
      </c>
      <c r="D402" s="162">
        <v>1</v>
      </c>
      <c r="E402" s="157"/>
      <c r="F402" s="158">
        <f t="shared" si="44"/>
        <v>0</v>
      </c>
    </row>
    <row r="403" spans="1:6" ht="24">
      <c r="A403" s="159">
        <v>3806</v>
      </c>
      <c r="B403" s="160" t="s">
        <v>204</v>
      </c>
      <c r="C403" s="161" t="s">
        <v>44</v>
      </c>
      <c r="D403" s="162">
        <v>1.17</v>
      </c>
      <c r="E403" s="157"/>
      <c r="F403" s="158">
        <f t="shared" si="44"/>
        <v>0</v>
      </c>
    </row>
    <row r="404" spans="1:6">
      <c r="A404" s="159"/>
      <c r="B404" s="160"/>
      <c r="C404" s="161"/>
      <c r="D404" s="162"/>
      <c r="E404" s="157"/>
      <c r="F404" s="158"/>
    </row>
    <row r="405" spans="1:6">
      <c r="A405" s="164"/>
      <c r="B405" s="165" t="s">
        <v>2</v>
      </c>
      <c r="C405" s="166">
        <v>3800</v>
      </c>
      <c r="D405" s="167"/>
      <c r="E405" s="168"/>
      <c r="F405" s="169">
        <f>SUM(F398:F403)</f>
        <v>0</v>
      </c>
    </row>
    <row r="406" spans="1:6">
      <c r="A406" s="170"/>
      <c r="B406" s="171"/>
      <c r="C406" s="150"/>
      <c r="D406" s="162"/>
      <c r="E406" s="157"/>
      <c r="F406" s="158"/>
    </row>
    <row r="407" spans="1:6">
      <c r="A407" s="150">
        <v>3900</v>
      </c>
      <c r="B407" s="152" t="s">
        <v>16</v>
      </c>
      <c r="C407" s="153"/>
      <c r="D407" s="162"/>
      <c r="E407" s="157"/>
      <c r="F407" s="158"/>
    </row>
    <row r="408" spans="1:6">
      <c r="A408" s="150"/>
      <c r="B408" s="152" t="s">
        <v>17</v>
      </c>
      <c r="C408" s="153"/>
      <c r="D408" s="162"/>
      <c r="E408" s="157"/>
      <c r="F408" s="158"/>
    </row>
    <row r="409" spans="1:6" ht="24">
      <c r="A409" s="159">
        <v>3901</v>
      </c>
      <c r="B409" s="160" t="s">
        <v>64</v>
      </c>
      <c r="C409" s="161" t="s">
        <v>30</v>
      </c>
      <c r="D409" s="162">
        <v>20</v>
      </c>
      <c r="E409" s="157"/>
      <c r="F409" s="158">
        <f t="shared" ref="F409:F412" si="45">+D409*E409</f>
        <v>0</v>
      </c>
    </row>
    <row r="410" spans="1:6" ht="24">
      <c r="A410" s="159">
        <v>3902</v>
      </c>
      <c r="B410" s="160" t="s">
        <v>65</v>
      </c>
      <c r="C410" s="161" t="s">
        <v>31</v>
      </c>
      <c r="D410" s="162">
        <v>1</v>
      </c>
      <c r="E410" s="157"/>
      <c r="F410" s="158">
        <f t="shared" si="45"/>
        <v>0</v>
      </c>
    </row>
    <row r="411" spans="1:6" ht="24">
      <c r="A411" s="159">
        <v>3903</v>
      </c>
      <c r="B411" s="160" t="s">
        <v>66</v>
      </c>
      <c r="C411" s="161" t="s">
        <v>30</v>
      </c>
      <c r="D411" s="162">
        <v>10</v>
      </c>
      <c r="E411" s="157"/>
      <c r="F411" s="158">
        <f t="shared" si="45"/>
        <v>0</v>
      </c>
    </row>
    <row r="412" spans="1:6" ht="24">
      <c r="A412" s="159">
        <v>3904</v>
      </c>
      <c r="B412" s="160" t="s">
        <v>67</v>
      </c>
      <c r="C412" s="161" t="s">
        <v>31</v>
      </c>
      <c r="D412" s="162">
        <v>1</v>
      </c>
      <c r="E412" s="157"/>
      <c r="F412" s="158">
        <f t="shared" si="45"/>
        <v>0</v>
      </c>
    </row>
    <row r="413" spans="1:6">
      <c r="A413" s="159"/>
      <c r="B413" s="163" t="s">
        <v>18</v>
      </c>
      <c r="C413" s="161"/>
      <c r="D413" s="162"/>
      <c r="E413" s="157"/>
      <c r="F413" s="158"/>
    </row>
    <row r="414" spans="1:6" ht="36">
      <c r="A414" s="159">
        <v>3905</v>
      </c>
      <c r="B414" s="160" t="s">
        <v>68</v>
      </c>
      <c r="C414" s="161" t="s">
        <v>30</v>
      </c>
      <c r="D414" s="162">
        <v>20</v>
      </c>
      <c r="E414" s="157"/>
      <c r="F414" s="158">
        <f t="shared" ref="F414:F417" si="46">+D414*E414</f>
        <v>0</v>
      </c>
    </row>
    <row r="415" spans="1:6" ht="36">
      <c r="A415" s="159">
        <v>3906</v>
      </c>
      <c r="B415" s="160" t="s">
        <v>69</v>
      </c>
      <c r="C415" s="161" t="s">
        <v>30</v>
      </c>
      <c r="D415" s="162">
        <v>10</v>
      </c>
      <c r="E415" s="157"/>
      <c r="F415" s="158">
        <f t="shared" si="46"/>
        <v>0</v>
      </c>
    </row>
    <row r="416" spans="1:6" ht="24">
      <c r="A416" s="159">
        <v>3907</v>
      </c>
      <c r="B416" s="160" t="s">
        <v>70</v>
      </c>
      <c r="C416" s="161" t="s">
        <v>31</v>
      </c>
      <c r="D416" s="162">
        <v>1</v>
      </c>
      <c r="E416" s="157"/>
      <c r="F416" s="158">
        <f t="shared" si="46"/>
        <v>0</v>
      </c>
    </row>
    <row r="417" spans="1:6" ht="24">
      <c r="A417" s="159">
        <v>3908</v>
      </c>
      <c r="B417" s="160" t="s">
        <v>71</v>
      </c>
      <c r="C417" s="161" t="s">
        <v>31</v>
      </c>
      <c r="D417" s="162">
        <v>1</v>
      </c>
      <c r="E417" s="157"/>
      <c r="F417" s="158">
        <f t="shared" si="46"/>
        <v>0</v>
      </c>
    </row>
    <row r="418" spans="1:6">
      <c r="A418" s="159"/>
      <c r="B418" s="163" t="s">
        <v>19</v>
      </c>
      <c r="C418" s="161"/>
      <c r="D418" s="162"/>
      <c r="E418" s="157"/>
      <c r="F418" s="158"/>
    </row>
    <row r="419" spans="1:6">
      <c r="A419" s="159">
        <v>3909</v>
      </c>
      <c r="B419" s="160" t="s">
        <v>73</v>
      </c>
      <c r="C419" s="161" t="s">
        <v>31</v>
      </c>
      <c r="D419" s="162">
        <v>2</v>
      </c>
      <c r="E419" s="157"/>
      <c r="F419" s="158">
        <f t="shared" ref="F419:F421" si="47">+D419*E419</f>
        <v>0</v>
      </c>
    </row>
    <row r="420" spans="1:6" ht="36">
      <c r="A420" s="159">
        <v>3910</v>
      </c>
      <c r="B420" s="160" t="s">
        <v>74</v>
      </c>
      <c r="C420" s="161" t="s">
        <v>30</v>
      </c>
      <c r="D420" s="162">
        <v>10</v>
      </c>
      <c r="E420" s="157"/>
      <c r="F420" s="158">
        <f t="shared" si="47"/>
        <v>0</v>
      </c>
    </row>
    <row r="421" spans="1:6" ht="36">
      <c r="A421" s="159">
        <v>3911</v>
      </c>
      <c r="B421" s="160" t="s">
        <v>75</v>
      </c>
      <c r="C421" s="161" t="s">
        <v>30</v>
      </c>
      <c r="D421" s="162">
        <v>20</v>
      </c>
      <c r="E421" s="157"/>
      <c r="F421" s="158">
        <f t="shared" si="47"/>
        <v>0</v>
      </c>
    </row>
    <row r="422" spans="1:6">
      <c r="A422" s="170"/>
      <c r="B422" s="176"/>
      <c r="C422" s="153"/>
      <c r="D422" s="162"/>
      <c r="E422" s="157"/>
      <c r="F422" s="158"/>
    </row>
    <row r="423" spans="1:6">
      <c r="A423" s="164"/>
      <c r="B423" s="165" t="s">
        <v>2</v>
      </c>
      <c r="C423" s="166">
        <v>3900</v>
      </c>
      <c r="D423" s="167"/>
      <c r="E423" s="168"/>
      <c r="F423" s="169">
        <f>SUM(F409:F421)</f>
        <v>0</v>
      </c>
    </row>
    <row r="424" spans="1:6">
      <c r="A424" s="170"/>
      <c r="B424" s="171"/>
      <c r="C424" s="150"/>
      <c r="D424" s="197"/>
      <c r="E424" s="198"/>
      <c r="F424" s="200"/>
    </row>
    <row r="425" spans="1:6">
      <c r="A425" s="150">
        <v>4000</v>
      </c>
      <c r="B425" s="152" t="s">
        <v>21</v>
      </c>
      <c r="C425" s="153"/>
      <c r="D425" s="162"/>
      <c r="E425" s="157"/>
      <c r="F425" s="158"/>
    </row>
    <row r="426" spans="1:6" ht="36">
      <c r="A426" s="159">
        <v>4001</v>
      </c>
      <c r="B426" s="160" t="s">
        <v>170</v>
      </c>
      <c r="C426" s="161" t="s">
        <v>122</v>
      </c>
      <c r="D426" s="162">
        <v>3</v>
      </c>
      <c r="E426" s="157"/>
      <c r="F426" s="158">
        <f t="shared" ref="F426:F427" si="48">+D426*E426</f>
        <v>0</v>
      </c>
    </row>
    <row r="427" spans="1:6" ht="24">
      <c r="A427" s="159">
        <v>4002</v>
      </c>
      <c r="B427" s="160" t="s">
        <v>205</v>
      </c>
      <c r="C427" s="161" t="s">
        <v>140</v>
      </c>
      <c r="D427" s="162">
        <v>4</v>
      </c>
      <c r="E427" s="157"/>
      <c r="F427" s="158">
        <f t="shared" si="48"/>
        <v>0</v>
      </c>
    </row>
    <row r="428" spans="1:6">
      <c r="A428" s="170"/>
      <c r="B428" s="176"/>
      <c r="C428" s="153"/>
      <c r="D428" s="162"/>
      <c r="E428" s="157"/>
      <c r="F428" s="158"/>
    </row>
    <row r="429" spans="1:6">
      <c r="A429" s="164"/>
      <c r="B429" s="165" t="s">
        <v>2</v>
      </c>
      <c r="C429" s="166">
        <v>4000</v>
      </c>
      <c r="D429" s="167"/>
      <c r="E429" s="168"/>
      <c r="F429" s="169">
        <f>SUM(F426:F427)</f>
        <v>0</v>
      </c>
    </row>
    <row r="430" spans="1:6">
      <c r="A430" s="170"/>
      <c r="B430" s="176"/>
      <c r="C430" s="153"/>
      <c r="D430" s="162"/>
      <c r="E430" s="157"/>
      <c r="F430" s="158"/>
    </row>
    <row r="431" spans="1:6">
      <c r="A431" s="150">
        <v>4100</v>
      </c>
      <c r="B431" s="152" t="s">
        <v>22</v>
      </c>
      <c r="C431" s="153"/>
      <c r="D431" s="162"/>
      <c r="E431" s="157"/>
      <c r="F431" s="158"/>
    </row>
    <row r="432" spans="1:6">
      <c r="A432" s="159">
        <v>4101</v>
      </c>
      <c r="B432" s="160" t="s">
        <v>78</v>
      </c>
      <c r="C432" s="161" t="s">
        <v>31</v>
      </c>
      <c r="D432" s="162">
        <v>1</v>
      </c>
      <c r="E432" s="157"/>
      <c r="F432" s="158">
        <f t="shared" ref="F432:F457" si="49">+D432*E432</f>
        <v>0</v>
      </c>
    </row>
    <row r="433" spans="1:6" ht="24">
      <c r="A433" s="159">
        <v>4102</v>
      </c>
      <c r="B433" s="160" t="s">
        <v>79</v>
      </c>
      <c r="C433" s="161" t="s">
        <v>31</v>
      </c>
      <c r="D433" s="162">
        <v>1</v>
      </c>
      <c r="E433" s="157"/>
      <c r="F433" s="158">
        <f t="shared" si="49"/>
        <v>0</v>
      </c>
    </row>
    <row r="434" spans="1:6" ht="24">
      <c r="A434" s="159">
        <v>4103</v>
      </c>
      <c r="B434" s="160" t="s">
        <v>80</v>
      </c>
      <c r="C434" s="161" t="s">
        <v>30</v>
      </c>
      <c r="D434" s="162">
        <v>20</v>
      </c>
      <c r="E434" s="157"/>
      <c r="F434" s="158">
        <f t="shared" si="49"/>
        <v>0</v>
      </c>
    </row>
    <row r="435" spans="1:6" ht="36">
      <c r="A435" s="159">
        <v>4104</v>
      </c>
      <c r="B435" s="160" t="s">
        <v>81</v>
      </c>
      <c r="C435" s="161" t="s">
        <v>31</v>
      </c>
      <c r="D435" s="162">
        <v>1</v>
      </c>
      <c r="E435" s="157"/>
      <c r="F435" s="158">
        <f t="shared" si="49"/>
        <v>0</v>
      </c>
    </row>
    <row r="436" spans="1:6">
      <c r="A436" s="159">
        <v>4105</v>
      </c>
      <c r="B436" s="160" t="s">
        <v>82</v>
      </c>
      <c r="C436" s="161" t="s">
        <v>31</v>
      </c>
      <c r="D436" s="162">
        <v>1</v>
      </c>
      <c r="E436" s="157"/>
      <c r="F436" s="158">
        <f t="shared" si="49"/>
        <v>0</v>
      </c>
    </row>
    <row r="437" spans="1:6">
      <c r="A437" s="159">
        <v>4106</v>
      </c>
      <c r="B437" s="160" t="s">
        <v>83</v>
      </c>
      <c r="C437" s="161" t="s">
        <v>31</v>
      </c>
      <c r="D437" s="162">
        <v>30</v>
      </c>
      <c r="E437" s="157"/>
      <c r="F437" s="158">
        <f t="shared" si="49"/>
        <v>0</v>
      </c>
    </row>
    <row r="438" spans="1:6">
      <c r="A438" s="159">
        <v>4107</v>
      </c>
      <c r="B438" s="160" t="s">
        <v>84</v>
      </c>
      <c r="C438" s="161" t="s">
        <v>33</v>
      </c>
      <c r="D438" s="162">
        <v>4</v>
      </c>
      <c r="E438" s="157"/>
      <c r="F438" s="158">
        <f t="shared" si="49"/>
        <v>0</v>
      </c>
    </row>
    <row r="439" spans="1:6">
      <c r="A439" s="159">
        <v>4108</v>
      </c>
      <c r="B439" s="160" t="s">
        <v>85</v>
      </c>
      <c r="C439" s="161" t="s">
        <v>33</v>
      </c>
      <c r="D439" s="162">
        <v>24</v>
      </c>
      <c r="E439" s="157"/>
      <c r="F439" s="158">
        <f t="shared" si="49"/>
        <v>0</v>
      </c>
    </row>
    <row r="440" spans="1:6" ht="24">
      <c r="A440" s="159">
        <v>4109</v>
      </c>
      <c r="B440" s="160" t="s">
        <v>86</v>
      </c>
      <c r="C440" s="161" t="s">
        <v>30</v>
      </c>
      <c r="D440" s="162">
        <v>1900</v>
      </c>
      <c r="E440" s="157"/>
      <c r="F440" s="158">
        <f t="shared" si="49"/>
        <v>0</v>
      </c>
    </row>
    <row r="441" spans="1:6" ht="24">
      <c r="A441" s="159">
        <v>4110</v>
      </c>
      <c r="B441" s="160" t="s">
        <v>206</v>
      </c>
      <c r="C441" s="161" t="s">
        <v>121</v>
      </c>
      <c r="D441" s="162">
        <v>800</v>
      </c>
      <c r="E441" s="157"/>
      <c r="F441" s="158">
        <f t="shared" si="49"/>
        <v>0</v>
      </c>
    </row>
    <row r="442" spans="1:6" ht="24">
      <c r="A442" s="159">
        <v>4111</v>
      </c>
      <c r="B442" s="160" t="s">
        <v>207</v>
      </c>
      <c r="C442" s="161" t="s">
        <v>121</v>
      </c>
      <c r="D442" s="162">
        <v>100</v>
      </c>
      <c r="E442" s="157"/>
      <c r="F442" s="158">
        <f t="shared" si="49"/>
        <v>0</v>
      </c>
    </row>
    <row r="443" spans="1:6" ht="24">
      <c r="A443" s="159">
        <v>4112</v>
      </c>
      <c r="B443" s="160" t="s">
        <v>208</v>
      </c>
      <c r="C443" s="161" t="s">
        <v>121</v>
      </c>
      <c r="D443" s="162">
        <v>150</v>
      </c>
      <c r="E443" s="157"/>
      <c r="F443" s="158">
        <f t="shared" si="49"/>
        <v>0</v>
      </c>
    </row>
    <row r="444" spans="1:6" ht="24">
      <c r="A444" s="159">
        <v>4113</v>
      </c>
      <c r="B444" s="160" t="s">
        <v>209</v>
      </c>
      <c r="C444" s="161" t="s">
        <v>122</v>
      </c>
      <c r="D444" s="162">
        <v>4</v>
      </c>
      <c r="E444" s="157"/>
      <c r="F444" s="158">
        <f t="shared" si="49"/>
        <v>0</v>
      </c>
    </row>
    <row r="445" spans="1:6" ht="24">
      <c r="A445" s="159">
        <v>4114</v>
      </c>
      <c r="B445" s="160" t="s">
        <v>210</v>
      </c>
      <c r="C445" s="161" t="s">
        <v>122</v>
      </c>
      <c r="D445" s="162">
        <v>1</v>
      </c>
      <c r="E445" s="157"/>
      <c r="F445" s="158">
        <f t="shared" si="49"/>
        <v>0</v>
      </c>
    </row>
    <row r="446" spans="1:6" ht="24">
      <c r="A446" s="159">
        <v>4115</v>
      </c>
      <c r="B446" s="160" t="s">
        <v>211</v>
      </c>
      <c r="C446" s="161" t="s">
        <v>122</v>
      </c>
      <c r="D446" s="162">
        <v>10</v>
      </c>
      <c r="E446" s="157"/>
      <c r="F446" s="158">
        <f t="shared" si="49"/>
        <v>0</v>
      </c>
    </row>
    <row r="447" spans="1:6">
      <c r="A447" s="159">
        <v>4116</v>
      </c>
      <c r="B447" s="160" t="s">
        <v>212</v>
      </c>
      <c r="C447" s="161" t="s">
        <v>124</v>
      </c>
      <c r="D447" s="162">
        <v>1</v>
      </c>
      <c r="E447" s="157"/>
      <c r="F447" s="158">
        <f t="shared" si="49"/>
        <v>0</v>
      </c>
    </row>
    <row r="448" spans="1:6">
      <c r="A448" s="159">
        <v>4117</v>
      </c>
      <c r="B448" s="160" t="s">
        <v>213</v>
      </c>
      <c r="C448" s="161" t="s">
        <v>140</v>
      </c>
      <c r="D448" s="162">
        <v>13</v>
      </c>
      <c r="E448" s="157"/>
      <c r="F448" s="158">
        <f t="shared" si="49"/>
        <v>0</v>
      </c>
    </row>
    <row r="449" spans="1:6">
      <c r="A449" s="159">
        <v>4118</v>
      </c>
      <c r="B449" s="160" t="s">
        <v>214</v>
      </c>
      <c r="C449" s="161" t="s">
        <v>140</v>
      </c>
      <c r="D449" s="162">
        <v>2</v>
      </c>
      <c r="E449" s="157"/>
      <c r="F449" s="158">
        <f t="shared" si="49"/>
        <v>0</v>
      </c>
    </row>
    <row r="450" spans="1:6" ht="24">
      <c r="A450" s="159">
        <v>4119</v>
      </c>
      <c r="B450" s="160" t="s">
        <v>215</v>
      </c>
      <c r="C450" s="161" t="s">
        <v>121</v>
      </c>
      <c r="D450" s="162">
        <v>90</v>
      </c>
      <c r="E450" s="157"/>
      <c r="F450" s="158">
        <f t="shared" si="49"/>
        <v>0</v>
      </c>
    </row>
    <row r="451" spans="1:6" ht="24">
      <c r="A451" s="159">
        <v>4120</v>
      </c>
      <c r="B451" s="160" t="s">
        <v>216</v>
      </c>
      <c r="C451" s="161" t="s">
        <v>121</v>
      </c>
      <c r="D451" s="162">
        <v>30</v>
      </c>
      <c r="E451" s="157"/>
      <c r="F451" s="158">
        <f t="shared" si="49"/>
        <v>0</v>
      </c>
    </row>
    <row r="452" spans="1:6">
      <c r="A452" s="159">
        <v>4121</v>
      </c>
      <c r="B452" s="160" t="s">
        <v>217</v>
      </c>
      <c r="C452" s="161" t="s">
        <v>122</v>
      </c>
      <c r="D452" s="162">
        <v>1</v>
      </c>
      <c r="E452" s="157"/>
      <c r="F452" s="158">
        <f t="shared" si="49"/>
        <v>0</v>
      </c>
    </row>
    <row r="453" spans="1:6" ht="24">
      <c r="A453" s="159">
        <v>4122</v>
      </c>
      <c r="B453" s="160" t="s">
        <v>218</v>
      </c>
      <c r="C453" s="161" t="s">
        <v>122</v>
      </c>
      <c r="D453" s="162">
        <v>2</v>
      </c>
      <c r="E453" s="157"/>
      <c r="F453" s="158">
        <f t="shared" si="49"/>
        <v>0</v>
      </c>
    </row>
    <row r="454" spans="1:6">
      <c r="A454" s="159">
        <v>4123</v>
      </c>
      <c r="B454" s="160" t="s">
        <v>219</v>
      </c>
      <c r="C454" s="161" t="s">
        <v>140</v>
      </c>
      <c r="D454" s="162">
        <v>33</v>
      </c>
      <c r="E454" s="157"/>
      <c r="F454" s="158">
        <f t="shared" si="49"/>
        <v>0</v>
      </c>
    </row>
    <row r="455" spans="1:6">
      <c r="A455" s="159">
        <v>4124</v>
      </c>
      <c r="B455" s="160" t="s">
        <v>220</v>
      </c>
      <c r="C455" s="161" t="s">
        <v>140</v>
      </c>
      <c r="D455" s="162">
        <v>7</v>
      </c>
      <c r="E455" s="157"/>
      <c r="F455" s="158">
        <f t="shared" si="49"/>
        <v>0</v>
      </c>
    </row>
    <row r="456" spans="1:6" ht="36">
      <c r="A456" s="159">
        <v>4125</v>
      </c>
      <c r="B456" s="160" t="s">
        <v>221</v>
      </c>
      <c r="C456" s="161" t="s">
        <v>122</v>
      </c>
      <c r="D456" s="162">
        <v>40</v>
      </c>
      <c r="E456" s="157"/>
      <c r="F456" s="158">
        <f t="shared" si="49"/>
        <v>0</v>
      </c>
    </row>
    <row r="457" spans="1:6" ht="36">
      <c r="A457" s="159">
        <v>4126</v>
      </c>
      <c r="B457" s="176" t="s">
        <v>169</v>
      </c>
      <c r="C457" s="153" t="s">
        <v>122</v>
      </c>
      <c r="D457" s="162">
        <v>1</v>
      </c>
      <c r="E457" s="157"/>
      <c r="F457" s="158">
        <f t="shared" si="49"/>
        <v>0</v>
      </c>
    </row>
    <row r="458" spans="1:6">
      <c r="A458" s="159"/>
      <c r="B458" s="203" t="s">
        <v>145</v>
      </c>
      <c r="C458" s="153"/>
      <c r="D458" s="162"/>
      <c r="E458" s="157"/>
      <c r="F458" s="158"/>
    </row>
    <row r="459" spans="1:6" ht="24">
      <c r="A459" s="159">
        <v>4127</v>
      </c>
      <c r="B459" s="176" t="s">
        <v>222</v>
      </c>
      <c r="C459" s="153" t="s">
        <v>121</v>
      </c>
      <c r="D459" s="162">
        <v>50</v>
      </c>
      <c r="E459" s="157"/>
      <c r="F459" s="158">
        <f t="shared" ref="F459:F474" si="50">+D459*E459</f>
        <v>0</v>
      </c>
    </row>
    <row r="460" spans="1:6" ht="24">
      <c r="A460" s="159">
        <v>4128</v>
      </c>
      <c r="B460" s="176" t="s">
        <v>223</v>
      </c>
      <c r="C460" s="153" t="s">
        <v>121</v>
      </c>
      <c r="D460" s="162">
        <v>10</v>
      </c>
      <c r="E460" s="157"/>
      <c r="F460" s="158">
        <f t="shared" si="50"/>
        <v>0</v>
      </c>
    </row>
    <row r="461" spans="1:6" ht="24">
      <c r="A461" s="159">
        <v>4129</v>
      </c>
      <c r="B461" s="176" t="s">
        <v>86</v>
      </c>
      <c r="C461" s="153" t="s">
        <v>121</v>
      </c>
      <c r="D461" s="162">
        <v>300</v>
      </c>
      <c r="E461" s="157"/>
      <c r="F461" s="158">
        <f t="shared" si="50"/>
        <v>0</v>
      </c>
    </row>
    <row r="462" spans="1:6" ht="24">
      <c r="A462" s="159">
        <v>4130</v>
      </c>
      <c r="B462" s="176" t="s">
        <v>224</v>
      </c>
      <c r="C462" s="153" t="s">
        <v>121</v>
      </c>
      <c r="D462" s="162">
        <v>300</v>
      </c>
      <c r="E462" s="157"/>
      <c r="F462" s="158">
        <f t="shared" si="50"/>
        <v>0</v>
      </c>
    </row>
    <row r="463" spans="1:6" ht="36">
      <c r="A463" s="159">
        <v>4131</v>
      </c>
      <c r="B463" s="176" t="s">
        <v>126</v>
      </c>
      <c r="C463" s="153" t="s">
        <v>122</v>
      </c>
      <c r="D463" s="162">
        <v>1</v>
      </c>
      <c r="E463" s="157"/>
      <c r="F463" s="158">
        <f t="shared" si="50"/>
        <v>0</v>
      </c>
    </row>
    <row r="464" spans="1:6" ht="24">
      <c r="A464" s="159">
        <v>4132</v>
      </c>
      <c r="B464" s="176" t="s">
        <v>210</v>
      </c>
      <c r="C464" s="153" t="s">
        <v>122</v>
      </c>
      <c r="D464" s="162">
        <v>1</v>
      </c>
      <c r="E464" s="157"/>
      <c r="F464" s="158">
        <f t="shared" si="50"/>
        <v>0</v>
      </c>
    </row>
    <row r="465" spans="1:6" ht="24">
      <c r="A465" s="159">
        <v>4133</v>
      </c>
      <c r="B465" s="176" t="s">
        <v>225</v>
      </c>
      <c r="C465" s="153" t="s">
        <v>122</v>
      </c>
      <c r="D465" s="162">
        <v>3</v>
      </c>
      <c r="E465" s="157"/>
      <c r="F465" s="158">
        <f t="shared" si="50"/>
        <v>0</v>
      </c>
    </row>
    <row r="466" spans="1:6" ht="24">
      <c r="A466" s="159">
        <v>4134</v>
      </c>
      <c r="B466" s="176" t="s">
        <v>211</v>
      </c>
      <c r="C466" s="153" t="s">
        <v>122</v>
      </c>
      <c r="D466" s="162">
        <v>4</v>
      </c>
      <c r="E466" s="157"/>
      <c r="F466" s="158">
        <f t="shared" si="50"/>
        <v>0</v>
      </c>
    </row>
    <row r="467" spans="1:6" ht="24">
      <c r="A467" s="159">
        <v>4135</v>
      </c>
      <c r="B467" s="176" t="s">
        <v>226</v>
      </c>
      <c r="C467" s="153" t="s">
        <v>121</v>
      </c>
      <c r="D467" s="162">
        <v>35</v>
      </c>
      <c r="E467" s="157"/>
      <c r="F467" s="158">
        <f t="shared" si="50"/>
        <v>0</v>
      </c>
    </row>
    <row r="468" spans="1:6" ht="24">
      <c r="A468" s="159">
        <v>4136</v>
      </c>
      <c r="B468" s="176" t="s">
        <v>227</v>
      </c>
      <c r="C468" s="153" t="s">
        <v>121</v>
      </c>
      <c r="D468" s="162">
        <v>30</v>
      </c>
      <c r="E468" s="157"/>
      <c r="F468" s="158">
        <f t="shared" si="50"/>
        <v>0</v>
      </c>
    </row>
    <row r="469" spans="1:6">
      <c r="A469" s="159">
        <v>4137</v>
      </c>
      <c r="B469" s="176" t="s">
        <v>228</v>
      </c>
      <c r="C469" s="153" t="s">
        <v>140</v>
      </c>
      <c r="D469" s="162">
        <v>7</v>
      </c>
      <c r="E469" s="157"/>
      <c r="F469" s="158">
        <f t="shared" si="50"/>
        <v>0</v>
      </c>
    </row>
    <row r="470" spans="1:6" ht="24">
      <c r="A470" s="159">
        <v>4138</v>
      </c>
      <c r="B470" s="176" t="s">
        <v>215</v>
      </c>
      <c r="C470" s="153" t="s">
        <v>121</v>
      </c>
      <c r="D470" s="162">
        <v>20</v>
      </c>
      <c r="E470" s="157"/>
      <c r="F470" s="158">
        <f t="shared" si="50"/>
        <v>0</v>
      </c>
    </row>
    <row r="471" spans="1:6">
      <c r="A471" s="159">
        <v>4139</v>
      </c>
      <c r="B471" s="176" t="s">
        <v>219</v>
      </c>
      <c r="C471" s="153" t="s">
        <v>140</v>
      </c>
      <c r="D471" s="162">
        <v>4</v>
      </c>
      <c r="E471" s="157"/>
      <c r="F471" s="158">
        <f t="shared" si="50"/>
        <v>0</v>
      </c>
    </row>
    <row r="472" spans="1:6" ht="24">
      <c r="A472" s="159">
        <v>4140</v>
      </c>
      <c r="B472" s="176" t="s">
        <v>80</v>
      </c>
      <c r="C472" s="153" t="s">
        <v>121</v>
      </c>
      <c r="D472" s="162">
        <v>15</v>
      </c>
      <c r="E472" s="157"/>
      <c r="F472" s="158">
        <f t="shared" si="50"/>
        <v>0</v>
      </c>
    </row>
    <row r="473" spans="1:6">
      <c r="A473" s="159">
        <v>4141</v>
      </c>
      <c r="B473" s="176" t="s">
        <v>229</v>
      </c>
      <c r="C473" s="153" t="s">
        <v>122</v>
      </c>
      <c r="D473" s="162">
        <v>3</v>
      </c>
      <c r="E473" s="157"/>
      <c r="F473" s="158">
        <f t="shared" si="50"/>
        <v>0</v>
      </c>
    </row>
    <row r="474" spans="1:6" ht="36">
      <c r="A474" s="159">
        <v>4142</v>
      </c>
      <c r="B474" s="176" t="s">
        <v>230</v>
      </c>
      <c r="C474" s="153" t="s">
        <v>122</v>
      </c>
      <c r="D474" s="162">
        <v>1</v>
      </c>
      <c r="E474" s="157"/>
      <c r="F474" s="158">
        <f t="shared" si="50"/>
        <v>0</v>
      </c>
    </row>
    <row r="475" spans="1:6">
      <c r="A475" s="170"/>
      <c r="B475" s="176"/>
      <c r="C475" s="153"/>
      <c r="D475" s="162"/>
      <c r="E475" s="157"/>
      <c r="F475" s="158"/>
    </row>
    <row r="476" spans="1:6">
      <c r="A476" s="164"/>
      <c r="B476" s="165" t="s">
        <v>2</v>
      </c>
      <c r="C476" s="166">
        <v>4100</v>
      </c>
      <c r="D476" s="167"/>
      <c r="E476" s="168"/>
      <c r="F476" s="169">
        <f>SUM(F432:F474)</f>
        <v>0</v>
      </c>
    </row>
    <row r="477" spans="1:6">
      <c r="A477" s="170"/>
      <c r="B477" s="171"/>
      <c r="C477" s="150"/>
      <c r="D477" s="162"/>
      <c r="E477" s="157"/>
      <c r="F477" s="158"/>
    </row>
    <row r="478" spans="1:6">
      <c r="A478" s="170"/>
      <c r="B478" s="151" t="s">
        <v>23</v>
      </c>
      <c r="C478" s="150"/>
      <c r="D478" s="162"/>
      <c r="E478" s="157"/>
      <c r="F478" s="158"/>
    </row>
    <row r="479" spans="1:6">
      <c r="A479" s="181"/>
      <c r="B479" s="182"/>
      <c r="C479" s="173"/>
      <c r="D479" s="162"/>
      <c r="E479" s="157"/>
      <c r="F479" s="158"/>
    </row>
    <row r="480" spans="1:6">
      <c r="A480" s="150">
        <v>4200</v>
      </c>
      <c r="B480" s="152" t="s">
        <v>11</v>
      </c>
      <c r="C480" s="153"/>
      <c r="D480" s="162"/>
      <c r="E480" s="157"/>
      <c r="F480" s="158"/>
    </row>
    <row r="481" spans="1:6" ht="24">
      <c r="A481" s="159">
        <v>4201</v>
      </c>
      <c r="B481" s="160" t="s">
        <v>57</v>
      </c>
      <c r="C481" s="161" t="s">
        <v>29</v>
      </c>
      <c r="D481" s="162">
        <v>82.85</v>
      </c>
      <c r="E481" s="157"/>
      <c r="F481" s="158">
        <f t="shared" ref="F481:F483" si="51">+D481*E481</f>
        <v>0</v>
      </c>
    </row>
    <row r="482" spans="1:6">
      <c r="A482" s="159">
        <v>4202</v>
      </c>
      <c r="B482" s="160" t="s">
        <v>58</v>
      </c>
      <c r="C482" s="161" t="s">
        <v>32</v>
      </c>
      <c r="D482" s="162">
        <v>5.8</v>
      </c>
      <c r="E482" s="157"/>
      <c r="F482" s="158">
        <f t="shared" si="51"/>
        <v>0</v>
      </c>
    </row>
    <row r="483" spans="1:6" ht="48">
      <c r="A483" s="159">
        <v>4203</v>
      </c>
      <c r="B483" s="160" t="s">
        <v>59</v>
      </c>
      <c r="C483" s="161" t="s">
        <v>29</v>
      </c>
      <c r="D483" s="162">
        <v>82.85</v>
      </c>
      <c r="E483" s="157"/>
      <c r="F483" s="158">
        <f t="shared" si="51"/>
        <v>0</v>
      </c>
    </row>
    <row r="484" spans="1:6">
      <c r="A484" s="159"/>
      <c r="B484" s="184"/>
      <c r="C484" s="153"/>
      <c r="D484" s="162"/>
      <c r="E484" s="157"/>
      <c r="F484" s="158"/>
    </row>
    <row r="485" spans="1:6">
      <c r="A485" s="164"/>
      <c r="B485" s="165" t="s">
        <v>2</v>
      </c>
      <c r="C485" s="166">
        <v>4200</v>
      </c>
      <c r="D485" s="167"/>
      <c r="E485" s="168"/>
      <c r="F485" s="169">
        <f>SUM(F481:F483)</f>
        <v>0</v>
      </c>
    </row>
    <row r="486" spans="1:6">
      <c r="A486" s="181"/>
      <c r="B486" s="182"/>
      <c r="C486" s="173"/>
      <c r="D486" s="162"/>
      <c r="E486" s="157"/>
      <c r="F486" s="158"/>
    </row>
    <row r="487" spans="1:6">
      <c r="A487" s="150">
        <v>4300</v>
      </c>
      <c r="B487" s="152" t="s">
        <v>9</v>
      </c>
      <c r="C487" s="153"/>
      <c r="D487" s="162"/>
      <c r="E487" s="157"/>
      <c r="F487" s="158"/>
    </row>
    <row r="488" spans="1:6" ht="24">
      <c r="A488" s="159">
        <v>4301</v>
      </c>
      <c r="B488" s="160" t="s">
        <v>231</v>
      </c>
      <c r="C488" s="161" t="s">
        <v>124</v>
      </c>
      <c r="D488" s="162">
        <v>488.66</v>
      </c>
      <c r="E488" s="157"/>
      <c r="F488" s="158">
        <f t="shared" ref="F488:F490" si="52">+D488*E488</f>
        <v>0</v>
      </c>
    </row>
    <row r="489" spans="1:6" ht="24">
      <c r="A489" s="159">
        <v>4302</v>
      </c>
      <c r="B489" s="160" t="s">
        <v>232</v>
      </c>
      <c r="C489" s="161" t="s">
        <v>121</v>
      </c>
      <c r="D489" s="162">
        <v>5</v>
      </c>
      <c r="E489" s="157"/>
      <c r="F489" s="158">
        <f t="shared" si="52"/>
        <v>0</v>
      </c>
    </row>
    <row r="490" spans="1:6" ht="24">
      <c r="A490" s="159">
        <v>4303</v>
      </c>
      <c r="B490" s="160" t="s">
        <v>233</v>
      </c>
      <c r="C490" s="161" t="s">
        <v>44</v>
      </c>
      <c r="D490" s="162">
        <v>27.84</v>
      </c>
      <c r="E490" s="157"/>
      <c r="F490" s="158">
        <f t="shared" si="52"/>
        <v>0</v>
      </c>
    </row>
    <row r="491" spans="1:6">
      <c r="A491" s="159"/>
      <c r="B491" s="184"/>
      <c r="C491" s="153"/>
      <c r="D491" s="162"/>
      <c r="E491" s="157"/>
      <c r="F491" s="158"/>
    </row>
    <row r="492" spans="1:6">
      <c r="A492" s="164"/>
      <c r="B492" s="165" t="s">
        <v>2</v>
      </c>
      <c r="C492" s="166">
        <v>4300</v>
      </c>
      <c r="D492" s="167"/>
      <c r="E492" s="168"/>
      <c r="F492" s="169">
        <f>SUM(F488:F491)</f>
        <v>0</v>
      </c>
    </row>
    <row r="493" spans="1:6">
      <c r="A493" s="181"/>
      <c r="B493" s="182"/>
      <c r="C493" s="173"/>
      <c r="D493" s="162"/>
      <c r="E493" s="157"/>
      <c r="F493" s="158"/>
    </row>
    <row r="494" spans="1:6">
      <c r="A494" s="170"/>
      <c r="B494" s="151" t="s">
        <v>24</v>
      </c>
      <c r="C494" s="150"/>
      <c r="D494" s="162"/>
      <c r="E494" s="157"/>
      <c r="F494" s="158"/>
    </row>
    <row r="495" spans="1:6">
      <c r="A495" s="181"/>
      <c r="B495" s="182"/>
      <c r="C495" s="173"/>
      <c r="D495" s="162"/>
      <c r="E495" s="157"/>
      <c r="F495" s="158"/>
    </row>
    <row r="496" spans="1:6">
      <c r="A496" s="150">
        <v>4400</v>
      </c>
      <c r="B496" s="152" t="s">
        <v>25</v>
      </c>
      <c r="C496" s="153"/>
      <c r="D496" s="162"/>
      <c r="E496" s="157"/>
      <c r="F496" s="158"/>
    </row>
    <row r="497" spans="1:6" ht="24">
      <c r="A497" s="159">
        <v>4401</v>
      </c>
      <c r="B497" s="160" t="s">
        <v>87</v>
      </c>
      <c r="C497" s="161" t="s">
        <v>32</v>
      </c>
      <c r="D497" s="162">
        <v>8.98</v>
      </c>
      <c r="E497" s="157"/>
      <c r="F497" s="158">
        <f t="shared" ref="F497:F503" si="53">+D497*E497</f>
        <v>0</v>
      </c>
    </row>
    <row r="498" spans="1:6" ht="24">
      <c r="A498" s="159">
        <v>4402</v>
      </c>
      <c r="B498" s="160" t="s">
        <v>88</v>
      </c>
      <c r="C498" s="161" t="s">
        <v>29</v>
      </c>
      <c r="D498" s="162">
        <v>72.45</v>
      </c>
      <c r="E498" s="157"/>
      <c r="F498" s="158">
        <f t="shared" si="53"/>
        <v>0</v>
      </c>
    </row>
    <row r="499" spans="1:6" ht="36">
      <c r="A499" s="159">
        <v>4403</v>
      </c>
      <c r="B499" s="160" t="s">
        <v>89</v>
      </c>
      <c r="C499" s="161" t="s">
        <v>32</v>
      </c>
      <c r="D499" s="162">
        <v>12.13</v>
      </c>
      <c r="E499" s="157"/>
      <c r="F499" s="158">
        <f t="shared" si="53"/>
        <v>0</v>
      </c>
    </row>
    <row r="500" spans="1:6">
      <c r="A500" s="159">
        <v>4404</v>
      </c>
      <c r="B500" s="160" t="s">
        <v>234</v>
      </c>
      <c r="C500" s="161" t="s">
        <v>122</v>
      </c>
      <c r="D500" s="162">
        <v>6</v>
      </c>
      <c r="E500" s="157"/>
      <c r="F500" s="158">
        <f t="shared" si="53"/>
        <v>0</v>
      </c>
    </row>
    <row r="501" spans="1:6" ht="24">
      <c r="A501" s="159">
        <v>4405</v>
      </c>
      <c r="B501" s="160" t="s">
        <v>235</v>
      </c>
      <c r="C501" s="161" t="s">
        <v>121</v>
      </c>
      <c r="D501" s="162">
        <v>15.3</v>
      </c>
      <c r="E501" s="157"/>
      <c r="F501" s="158">
        <f t="shared" si="53"/>
        <v>0</v>
      </c>
    </row>
    <row r="502" spans="1:6" ht="24">
      <c r="A502" s="159">
        <v>4406</v>
      </c>
      <c r="B502" s="160" t="s">
        <v>236</v>
      </c>
      <c r="C502" s="161" t="s">
        <v>44</v>
      </c>
      <c r="D502" s="162">
        <v>7.04</v>
      </c>
      <c r="E502" s="157"/>
      <c r="F502" s="158">
        <f t="shared" si="53"/>
        <v>0</v>
      </c>
    </row>
    <row r="503" spans="1:6" ht="24">
      <c r="A503" s="159">
        <v>4407</v>
      </c>
      <c r="B503" s="160" t="s">
        <v>237</v>
      </c>
      <c r="C503" s="161" t="s">
        <v>122</v>
      </c>
      <c r="D503" s="162">
        <v>10</v>
      </c>
      <c r="E503" s="157"/>
      <c r="F503" s="158">
        <f t="shared" si="53"/>
        <v>0</v>
      </c>
    </row>
    <row r="504" spans="1:6">
      <c r="A504" s="159"/>
      <c r="B504" s="184"/>
      <c r="C504" s="153"/>
      <c r="D504" s="162"/>
      <c r="E504" s="157"/>
      <c r="F504" s="158"/>
    </row>
    <row r="505" spans="1:6">
      <c r="A505" s="164"/>
      <c r="B505" s="165" t="s">
        <v>2</v>
      </c>
      <c r="C505" s="166">
        <v>4400</v>
      </c>
      <c r="D505" s="167"/>
      <c r="E505" s="168"/>
      <c r="F505" s="169">
        <f>SUM(F497:F504)</f>
        <v>0</v>
      </c>
    </row>
    <row r="506" spans="1:6">
      <c r="A506" s="181"/>
      <c r="B506" s="182"/>
      <c r="C506" s="173"/>
      <c r="D506" s="162"/>
      <c r="E506" s="157"/>
      <c r="F506" s="158"/>
    </row>
    <row r="507" spans="1:6">
      <c r="A507" s="150">
        <v>4500</v>
      </c>
      <c r="B507" s="152" t="s">
        <v>8</v>
      </c>
      <c r="C507" s="153"/>
      <c r="D507" s="162"/>
      <c r="E507" s="157"/>
      <c r="F507" s="158"/>
    </row>
    <row r="508" spans="1:6" ht="24">
      <c r="A508" s="159">
        <v>4501</v>
      </c>
      <c r="B508" s="160" t="s">
        <v>53</v>
      </c>
      <c r="C508" s="161" t="s">
        <v>29</v>
      </c>
      <c r="D508" s="162">
        <v>59.36</v>
      </c>
      <c r="E508" s="157"/>
      <c r="F508" s="158">
        <f t="shared" ref="F508:F510" si="54">+D508*E508</f>
        <v>0</v>
      </c>
    </row>
    <row r="509" spans="1:6" ht="24">
      <c r="A509" s="159" t="s">
        <v>38</v>
      </c>
      <c r="B509" s="160" t="s">
        <v>90</v>
      </c>
      <c r="C509" s="161" t="s">
        <v>29</v>
      </c>
      <c r="D509" s="162">
        <v>8.2799999999999994</v>
      </c>
      <c r="E509" s="157"/>
      <c r="F509" s="158">
        <f t="shared" si="54"/>
        <v>0</v>
      </c>
    </row>
    <row r="510" spans="1:6" ht="24">
      <c r="A510" s="159" t="s">
        <v>39</v>
      </c>
      <c r="B510" s="160" t="s">
        <v>238</v>
      </c>
      <c r="C510" s="161" t="s">
        <v>44</v>
      </c>
      <c r="D510" s="162">
        <v>2.4</v>
      </c>
      <c r="E510" s="157"/>
      <c r="F510" s="158">
        <f t="shared" si="54"/>
        <v>0</v>
      </c>
    </row>
    <row r="511" spans="1:6">
      <c r="A511" s="170"/>
      <c r="B511" s="176"/>
      <c r="C511" s="153"/>
      <c r="D511" s="162"/>
      <c r="E511" s="157"/>
      <c r="F511" s="158"/>
    </row>
    <row r="512" spans="1:6">
      <c r="A512" s="164"/>
      <c r="B512" s="165" t="s">
        <v>2</v>
      </c>
      <c r="C512" s="166">
        <v>4500</v>
      </c>
      <c r="D512" s="167"/>
      <c r="E512" s="168"/>
      <c r="F512" s="169">
        <f>SUM(F508:F511)</f>
        <v>0</v>
      </c>
    </row>
    <row r="513" spans="1:6">
      <c r="A513" s="181"/>
      <c r="B513" s="182"/>
      <c r="C513" s="173"/>
      <c r="D513" s="162"/>
      <c r="E513" s="157"/>
      <c r="F513" s="158"/>
    </row>
    <row r="514" spans="1:6">
      <c r="A514" s="150">
        <v>4600</v>
      </c>
      <c r="B514" s="152" t="s">
        <v>10</v>
      </c>
      <c r="C514" s="153"/>
      <c r="D514" s="162"/>
      <c r="E514" s="157"/>
      <c r="F514" s="158"/>
    </row>
    <row r="515" spans="1:6">
      <c r="A515" s="159">
        <v>4601</v>
      </c>
      <c r="B515" s="160" t="s">
        <v>239</v>
      </c>
      <c r="C515" s="161" t="s">
        <v>44</v>
      </c>
      <c r="D515" s="162">
        <v>165.32</v>
      </c>
      <c r="E515" s="157"/>
      <c r="F515" s="158">
        <f t="shared" ref="F515:F518" si="55">+D515*E515</f>
        <v>0</v>
      </c>
    </row>
    <row r="516" spans="1:6">
      <c r="A516" s="159">
        <v>4602</v>
      </c>
      <c r="B516" s="160" t="s">
        <v>55</v>
      </c>
      <c r="C516" s="161" t="s">
        <v>44</v>
      </c>
      <c r="D516" s="162">
        <v>165.32</v>
      </c>
      <c r="E516" s="157"/>
      <c r="F516" s="158">
        <f t="shared" si="55"/>
        <v>0</v>
      </c>
    </row>
    <row r="517" spans="1:6" ht="36">
      <c r="A517" s="159">
        <v>4603</v>
      </c>
      <c r="B517" s="160" t="s">
        <v>56</v>
      </c>
      <c r="C517" s="161" t="s">
        <v>44</v>
      </c>
      <c r="D517" s="162">
        <v>84.76</v>
      </c>
      <c r="E517" s="157"/>
      <c r="F517" s="158">
        <f t="shared" si="55"/>
        <v>0</v>
      </c>
    </row>
    <row r="518" spans="1:6" ht="36">
      <c r="A518" s="159">
        <v>4604</v>
      </c>
      <c r="B518" s="160" t="s">
        <v>240</v>
      </c>
      <c r="C518" s="161" t="s">
        <v>44</v>
      </c>
      <c r="D518" s="162">
        <v>83.3</v>
      </c>
      <c r="E518" s="157"/>
      <c r="F518" s="158">
        <f t="shared" si="55"/>
        <v>0</v>
      </c>
    </row>
    <row r="519" spans="1:6">
      <c r="A519" s="170"/>
      <c r="B519" s="176"/>
      <c r="C519" s="153"/>
      <c r="D519" s="162"/>
      <c r="E519" s="157"/>
      <c r="F519" s="158"/>
    </row>
    <row r="520" spans="1:6">
      <c r="A520" s="164"/>
      <c r="B520" s="165" t="s">
        <v>2</v>
      </c>
      <c r="C520" s="166">
        <v>4600</v>
      </c>
      <c r="D520" s="167"/>
      <c r="E520" s="168"/>
      <c r="F520" s="169">
        <f>SUM(F515:F519)</f>
        <v>0</v>
      </c>
    </row>
    <row r="521" spans="1:6">
      <c r="A521" s="170"/>
      <c r="B521" s="171"/>
      <c r="C521" s="150"/>
      <c r="D521" s="162"/>
      <c r="E521" s="157"/>
      <c r="F521" s="158"/>
    </row>
    <row r="522" spans="1:6">
      <c r="A522" s="150">
        <v>4700</v>
      </c>
      <c r="B522" s="152" t="s">
        <v>11</v>
      </c>
      <c r="C522" s="153"/>
      <c r="D522" s="162"/>
      <c r="E522" s="157"/>
      <c r="F522" s="158"/>
    </row>
    <row r="523" spans="1:6" ht="24">
      <c r="A523" s="159">
        <v>4701</v>
      </c>
      <c r="B523" s="160" t="s">
        <v>241</v>
      </c>
      <c r="C523" s="161" t="s">
        <v>44</v>
      </c>
      <c r="D523" s="162">
        <v>24.38</v>
      </c>
      <c r="E523" s="157"/>
      <c r="F523" s="158">
        <f t="shared" ref="F523:F525" si="56">+D523*E523</f>
        <v>0</v>
      </c>
    </row>
    <row r="524" spans="1:6">
      <c r="A524" s="159">
        <v>4702</v>
      </c>
      <c r="B524" s="160" t="s">
        <v>58</v>
      </c>
      <c r="C524" s="161" t="s">
        <v>125</v>
      </c>
      <c r="D524" s="162">
        <v>1.2</v>
      </c>
      <c r="E524" s="157"/>
      <c r="F524" s="158">
        <f t="shared" si="56"/>
        <v>0</v>
      </c>
    </row>
    <row r="525" spans="1:6" ht="48">
      <c r="A525" s="159">
        <v>4703</v>
      </c>
      <c r="B525" s="160" t="s">
        <v>59</v>
      </c>
      <c r="C525" s="161" t="s">
        <v>44</v>
      </c>
      <c r="D525" s="162">
        <v>24.38</v>
      </c>
      <c r="E525" s="157"/>
      <c r="F525" s="158">
        <f t="shared" si="56"/>
        <v>0</v>
      </c>
    </row>
    <row r="526" spans="1:6">
      <c r="A526" s="170"/>
      <c r="B526" s="176"/>
      <c r="C526" s="153"/>
      <c r="D526" s="162"/>
      <c r="E526" s="157"/>
      <c r="F526" s="158"/>
    </row>
    <row r="527" spans="1:6">
      <c r="A527" s="164"/>
      <c r="B527" s="165" t="s">
        <v>2</v>
      </c>
      <c r="C527" s="166">
        <v>4700</v>
      </c>
      <c r="D527" s="167"/>
      <c r="E527" s="168"/>
      <c r="F527" s="169">
        <f>SUM(F523:F526)</f>
        <v>0</v>
      </c>
    </row>
    <row r="528" spans="1:6">
      <c r="A528" s="170"/>
      <c r="B528" s="171"/>
      <c r="C528" s="150"/>
      <c r="D528" s="162"/>
      <c r="E528" s="157"/>
      <c r="F528" s="158"/>
    </row>
    <row r="529" spans="1:6">
      <c r="A529" s="150">
        <v>4800</v>
      </c>
      <c r="B529" s="152" t="s">
        <v>26</v>
      </c>
      <c r="C529" s="153"/>
      <c r="D529" s="162"/>
      <c r="E529" s="157"/>
      <c r="F529" s="158"/>
    </row>
    <row r="530" spans="1:6">
      <c r="A530" s="159">
        <v>4801</v>
      </c>
      <c r="B530" s="160" t="s">
        <v>193</v>
      </c>
      <c r="C530" s="161" t="s">
        <v>44</v>
      </c>
      <c r="D530" s="162">
        <v>12.18</v>
      </c>
      <c r="E530" s="157"/>
      <c r="F530" s="158">
        <f>+D530*E530</f>
        <v>0</v>
      </c>
    </row>
    <row r="531" spans="1:6">
      <c r="A531" s="159">
        <v>4802</v>
      </c>
      <c r="B531" s="160" t="s">
        <v>242</v>
      </c>
      <c r="C531" s="161" t="s">
        <v>44</v>
      </c>
      <c r="D531" s="162">
        <v>12.18</v>
      </c>
      <c r="E531" s="157"/>
      <c r="F531" s="158">
        <f>+D531*E531</f>
        <v>0</v>
      </c>
    </row>
    <row r="532" spans="1:6">
      <c r="A532" s="170"/>
      <c r="B532" s="176"/>
      <c r="C532" s="153"/>
      <c r="D532" s="162"/>
      <c r="E532" s="157"/>
      <c r="F532" s="158"/>
    </row>
    <row r="533" spans="1:6">
      <c r="A533" s="164"/>
      <c r="B533" s="165" t="s">
        <v>2</v>
      </c>
      <c r="C533" s="166">
        <v>4800</v>
      </c>
      <c r="D533" s="167"/>
      <c r="E533" s="168"/>
      <c r="F533" s="169">
        <f>SUM(F530:F532)</f>
        <v>0</v>
      </c>
    </row>
    <row r="534" spans="1:6">
      <c r="A534" s="170"/>
      <c r="B534" s="171"/>
      <c r="C534" s="150"/>
      <c r="D534" s="162"/>
      <c r="E534" s="157"/>
      <c r="F534" s="158"/>
    </row>
    <row r="535" spans="1:6">
      <c r="A535" s="150">
        <v>4900</v>
      </c>
      <c r="B535" s="152" t="s">
        <v>14</v>
      </c>
      <c r="C535" s="153"/>
      <c r="D535" s="162"/>
      <c r="E535" s="157"/>
      <c r="F535" s="158"/>
    </row>
    <row r="536" spans="1:6">
      <c r="A536" s="159">
        <v>4901</v>
      </c>
      <c r="B536" s="160" t="s">
        <v>199</v>
      </c>
      <c r="C536" s="161" t="s">
        <v>44</v>
      </c>
      <c r="D536" s="162">
        <v>24.38</v>
      </c>
      <c r="E536" s="157"/>
      <c r="F536" s="158">
        <f t="shared" ref="F536:F537" si="57">+D536*E536</f>
        <v>0</v>
      </c>
    </row>
    <row r="537" spans="1:6">
      <c r="A537" s="159">
        <v>4902</v>
      </c>
      <c r="B537" s="160" t="s">
        <v>202</v>
      </c>
      <c r="C537" s="161" t="s">
        <v>44</v>
      </c>
      <c r="D537" s="162">
        <v>24.38</v>
      </c>
      <c r="E537" s="157"/>
      <c r="F537" s="158">
        <f t="shared" si="57"/>
        <v>0</v>
      </c>
    </row>
    <row r="538" spans="1:6">
      <c r="A538" s="159"/>
      <c r="B538" s="160"/>
      <c r="C538" s="161"/>
      <c r="D538" s="162"/>
      <c r="E538" s="157"/>
      <c r="F538" s="158"/>
    </row>
    <row r="539" spans="1:6">
      <c r="A539" s="164"/>
      <c r="B539" s="165" t="s">
        <v>2</v>
      </c>
      <c r="C539" s="166">
        <v>4900</v>
      </c>
      <c r="D539" s="167"/>
      <c r="E539" s="168"/>
      <c r="F539" s="169">
        <f>SUM(F536:F537)</f>
        <v>0</v>
      </c>
    </row>
    <row r="540" spans="1:6">
      <c r="A540" s="170"/>
      <c r="B540" s="171"/>
      <c r="C540" s="150"/>
      <c r="D540" s="162"/>
      <c r="E540" s="157"/>
      <c r="F540" s="158"/>
    </row>
    <row r="541" spans="1:6">
      <c r="A541" s="150">
        <v>5000</v>
      </c>
      <c r="B541" s="152" t="s">
        <v>15</v>
      </c>
      <c r="C541" s="153"/>
      <c r="D541" s="162"/>
      <c r="E541" s="157"/>
      <c r="F541" s="158"/>
    </row>
    <row r="542" spans="1:6" ht="24">
      <c r="A542" s="159">
        <v>5001</v>
      </c>
      <c r="B542" s="160" t="s">
        <v>91</v>
      </c>
      <c r="C542" s="161" t="s">
        <v>140</v>
      </c>
      <c r="D542" s="162">
        <v>4</v>
      </c>
      <c r="E542" s="157"/>
      <c r="F542" s="158">
        <f t="shared" ref="F542:F551" si="58">+D542*E542</f>
        <v>0</v>
      </c>
    </row>
    <row r="543" spans="1:6" ht="24">
      <c r="A543" s="159">
        <v>5002</v>
      </c>
      <c r="B543" s="160" t="s">
        <v>246</v>
      </c>
      <c r="C543" s="161" t="s">
        <v>122</v>
      </c>
      <c r="D543" s="162">
        <v>2</v>
      </c>
      <c r="E543" s="157"/>
      <c r="F543" s="158">
        <f t="shared" si="58"/>
        <v>0</v>
      </c>
    </row>
    <row r="544" spans="1:6">
      <c r="A544" s="159">
        <v>5003</v>
      </c>
      <c r="B544" s="160" t="s">
        <v>93</v>
      </c>
      <c r="C544" s="161" t="s">
        <v>122</v>
      </c>
      <c r="D544" s="162">
        <v>6</v>
      </c>
      <c r="E544" s="157"/>
      <c r="F544" s="158">
        <f t="shared" si="58"/>
        <v>0</v>
      </c>
    </row>
    <row r="545" spans="1:6">
      <c r="A545" s="159">
        <v>5004</v>
      </c>
      <c r="B545" s="160" t="s">
        <v>94</v>
      </c>
      <c r="C545" s="161" t="s">
        <v>122</v>
      </c>
      <c r="D545" s="162">
        <v>4</v>
      </c>
      <c r="E545" s="157"/>
      <c r="F545" s="158">
        <f t="shared" si="58"/>
        <v>0</v>
      </c>
    </row>
    <row r="546" spans="1:6" ht="24">
      <c r="A546" s="159">
        <v>5005</v>
      </c>
      <c r="B546" s="160" t="s">
        <v>95</v>
      </c>
      <c r="C546" s="161" t="s">
        <v>122</v>
      </c>
      <c r="D546" s="162">
        <v>2</v>
      </c>
      <c r="E546" s="157"/>
      <c r="F546" s="158">
        <f t="shared" si="58"/>
        <v>0</v>
      </c>
    </row>
    <row r="547" spans="1:6">
      <c r="A547" s="159">
        <v>5006</v>
      </c>
      <c r="B547" s="160" t="s">
        <v>247</v>
      </c>
      <c r="C547" s="161" t="s">
        <v>122</v>
      </c>
      <c r="D547" s="162">
        <v>2</v>
      </c>
      <c r="E547" s="157"/>
      <c r="F547" s="158">
        <f t="shared" si="58"/>
        <v>0</v>
      </c>
    </row>
    <row r="548" spans="1:6" ht="24">
      <c r="A548" s="159">
        <v>5007</v>
      </c>
      <c r="B548" s="160" t="s">
        <v>97</v>
      </c>
      <c r="C548" s="161" t="s">
        <v>122</v>
      </c>
      <c r="D548" s="162">
        <v>4</v>
      </c>
      <c r="E548" s="157"/>
      <c r="F548" s="158">
        <f t="shared" si="58"/>
        <v>0</v>
      </c>
    </row>
    <row r="549" spans="1:6">
      <c r="A549" s="159">
        <v>5008</v>
      </c>
      <c r="B549" s="160" t="s">
        <v>98</v>
      </c>
      <c r="C549" s="161" t="s">
        <v>122</v>
      </c>
      <c r="D549" s="162">
        <v>4</v>
      </c>
      <c r="E549" s="157"/>
      <c r="F549" s="158">
        <f t="shared" si="58"/>
        <v>0</v>
      </c>
    </row>
    <row r="550" spans="1:6" ht="24">
      <c r="A550" s="159">
        <v>5009</v>
      </c>
      <c r="B550" s="160" t="s">
        <v>99</v>
      </c>
      <c r="C550" s="161" t="s">
        <v>122</v>
      </c>
      <c r="D550" s="162">
        <v>6</v>
      </c>
      <c r="E550" s="157"/>
      <c r="F550" s="158">
        <f t="shared" si="58"/>
        <v>0</v>
      </c>
    </row>
    <row r="551" spans="1:6">
      <c r="A551" s="159">
        <v>5010</v>
      </c>
      <c r="B551" s="160" t="s">
        <v>100</v>
      </c>
      <c r="C551" s="161" t="s">
        <v>122</v>
      </c>
      <c r="D551" s="162">
        <v>6</v>
      </c>
      <c r="E551" s="157"/>
      <c r="F551" s="158">
        <f t="shared" si="58"/>
        <v>0</v>
      </c>
    </row>
    <row r="552" spans="1:6">
      <c r="A552" s="170"/>
      <c r="B552" s="176"/>
      <c r="C552" s="153"/>
      <c r="D552" s="162"/>
      <c r="E552" s="157"/>
      <c r="F552" s="158"/>
    </row>
    <row r="553" spans="1:6">
      <c r="A553" s="164"/>
      <c r="B553" s="165" t="s">
        <v>2</v>
      </c>
      <c r="C553" s="166">
        <v>5000</v>
      </c>
      <c r="D553" s="167"/>
      <c r="E553" s="168"/>
      <c r="F553" s="169">
        <f>SUM(F542:F551)</f>
        <v>0</v>
      </c>
    </row>
    <row r="554" spans="1:6">
      <c r="A554" s="170"/>
      <c r="B554" s="171"/>
      <c r="C554" s="150"/>
      <c r="D554" s="162"/>
      <c r="E554" s="157"/>
      <c r="F554" s="158"/>
    </row>
    <row r="555" spans="1:6">
      <c r="A555" s="150">
        <v>5100</v>
      </c>
      <c r="B555" s="152" t="s">
        <v>27</v>
      </c>
      <c r="C555" s="153"/>
      <c r="D555" s="162"/>
      <c r="E555" s="157"/>
      <c r="F555" s="158"/>
    </row>
    <row r="556" spans="1:6" ht="36">
      <c r="A556" s="159">
        <v>5101</v>
      </c>
      <c r="B556" s="160" t="s">
        <v>101</v>
      </c>
      <c r="C556" s="161" t="s">
        <v>122</v>
      </c>
      <c r="D556" s="162">
        <v>4</v>
      </c>
      <c r="E556" s="157"/>
      <c r="F556" s="158">
        <f t="shared" ref="F556:F559" si="59">+D556*E556</f>
        <v>0</v>
      </c>
    </row>
    <row r="557" spans="1:6" ht="24">
      <c r="A557" s="159">
        <v>5102</v>
      </c>
      <c r="B557" s="160" t="s">
        <v>102</v>
      </c>
      <c r="C557" s="161" t="s">
        <v>122</v>
      </c>
      <c r="D557" s="162">
        <v>4</v>
      </c>
      <c r="E557" s="157"/>
      <c r="F557" s="158">
        <f t="shared" si="59"/>
        <v>0</v>
      </c>
    </row>
    <row r="558" spans="1:6" ht="36">
      <c r="A558" s="159">
        <v>5103</v>
      </c>
      <c r="B558" s="160" t="s">
        <v>103</v>
      </c>
      <c r="C558" s="161" t="s">
        <v>122</v>
      </c>
      <c r="D558" s="162">
        <v>2</v>
      </c>
      <c r="E558" s="157"/>
      <c r="F558" s="158">
        <f t="shared" si="59"/>
        <v>0</v>
      </c>
    </row>
    <row r="559" spans="1:6" ht="24">
      <c r="A559" s="159">
        <v>5104</v>
      </c>
      <c r="B559" s="160" t="s">
        <v>243</v>
      </c>
      <c r="C559" s="161" t="s">
        <v>121</v>
      </c>
      <c r="D559" s="162">
        <v>1.8</v>
      </c>
      <c r="E559" s="157"/>
      <c r="F559" s="158">
        <f t="shared" si="59"/>
        <v>0</v>
      </c>
    </row>
    <row r="560" spans="1:6">
      <c r="A560" s="170"/>
      <c r="B560" s="176"/>
      <c r="C560" s="153"/>
      <c r="D560" s="162"/>
      <c r="E560" s="157"/>
      <c r="F560" s="158"/>
    </row>
    <row r="561" spans="1:6">
      <c r="A561" s="164"/>
      <c r="B561" s="165" t="s">
        <v>2</v>
      </c>
      <c r="C561" s="166">
        <v>5100</v>
      </c>
      <c r="D561" s="167"/>
      <c r="E561" s="168"/>
      <c r="F561" s="169">
        <f>SUM(F556:F559)</f>
        <v>0</v>
      </c>
    </row>
    <row r="562" spans="1:6">
      <c r="A562" s="170"/>
      <c r="B562" s="171"/>
      <c r="C562" s="150"/>
      <c r="D562" s="162"/>
      <c r="E562" s="157"/>
      <c r="F562" s="158"/>
    </row>
    <row r="563" spans="1:6">
      <c r="A563" s="150">
        <v>5200</v>
      </c>
      <c r="B563" s="152" t="s">
        <v>16</v>
      </c>
      <c r="C563" s="153"/>
      <c r="D563" s="162"/>
      <c r="E563" s="157"/>
      <c r="F563" s="158"/>
    </row>
    <row r="564" spans="1:6">
      <c r="A564" s="150"/>
      <c r="B564" s="152" t="s">
        <v>17</v>
      </c>
      <c r="C564" s="153"/>
      <c r="D564" s="162"/>
      <c r="E564" s="157"/>
      <c r="F564" s="158"/>
    </row>
    <row r="565" spans="1:6" ht="24">
      <c r="A565" s="159">
        <v>5201</v>
      </c>
      <c r="B565" s="160" t="s">
        <v>64</v>
      </c>
      <c r="C565" s="161" t="s">
        <v>121</v>
      </c>
      <c r="D565" s="162">
        <v>30</v>
      </c>
      <c r="E565" s="157"/>
      <c r="F565" s="158">
        <f t="shared" ref="F565:F571" si="60">+D565*E565</f>
        <v>0</v>
      </c>
    </row>
    <row r="566" spans="1:6" ht="24">
      <c r="A566" s="159">
        <v>5202</v>
      </c>
      <c r="B566" s="160" t="s">
        <v>66</v>
      </c>
      <c r="C566" s="161" t="s">
        <v>121</v>
      </c>
      <c r="D566" s="162">
        <v>10</v>
      </c>
      <c r="E566" s="157"/>
      <c r="F566" s="158">
        <f t="shared" si="60"/>
        <v>0</v>
      </c>
    </row>
    <row r="567" spans="1:6" ht="24">
      <c r="A567" s="159" t="s">
        <v>171</v>
      </c>
      <c r="B567" s="160" t="s">
        <v>65</v>
      </c>
      <c r="C567" s="161" t="s">
        <v>122</v>
      </c>
      <c r="D567" s="162">
        <v>4</v>
      </c>
      <c r="E567" s="157"/>
      <c r="F567" s="158">
        <f t="shared" si="60"/>
        <v>0</v>
      </c>
    </row>
    <row r="568" spans="1:6">
      <c r="A568" s="159"/>
      <c r="B568" s="152" t="s">
        <v>18</v>
      </c>
      <c r="C568" s="161"/>
      <c r="D568" s="162"/>
      <c r="E568" s="157"/>
      <c r="F568" s="158"/>
    </row>
    <row r="569" spans="1:6" ht="36">
      <c r="A569" s="159" t="s">
        <v>172</v>
      </c>
      <c r="B569" s="160" t="s">
        <v>68</v>
      </c>
      <c r="C569" s="161" t="s">
        <v>121</v>
      </c>
      <c r="D569" s="162">
        <v>15</v>
      </c>
      <c r="E569" s="157"/>
      <c r="F569" s="158">
        <f t="shared" si="60"/>
        <v>0</v>
      </c>
    </row>
    <row r="570" spans="1:6" ht="36">
      <c r="A570" s="159" t="s">
        <v>173</v>
      </c>
      <c r="B570" s="160" t="s">
        <v>69</v>
      </c>
      <c r="C570" s="161" t="s">
        <v>121</v>
      </c>
      <c r="D570" s="162">
        <v>30</v>
      </c>
      <c r="E570" s="157"/>
      <c r="F570" s="158">
        <f t="shared" si="60"/>
        <v>0</v>
      </c>
    </row>
    <row r="571" spans="1:6" ht="24">
      <c r="A571" s="159" t="s">
        <v>174</v>
      </c>
      <c r="B571" s="160" t="s">
        <v>71</v>
      </c>
      <c r="C571" s="161" t="s">
        <v>122</v>
      </c>
      <c r="D571" s="162">
        <v>4</v>
      </c>
      <c r="E571" s="157"/>
      <c r="F571" s="158">
        <f t="shared" si="60"/>
        <v>0</v>
      </c>
    </row>
    <row r="572" spans="1:6">
      <c r="A572" s="170"/>
      <c r="B572" s="176"/>
      <c r="C572" s="153"/>
      <c r="D572" s="162"/>
      <c r="E572" s="157"/>
      <c r="F572" s="158"/>
    </row>
    <row r="573" spans="1:6">
      <c r="A573" s="164"/>
      <c r="B573" s="165" t="s">
        <v>2</v>
      </c>
      <c r="C573" s="166">
        <v>5200</v>
      </c>
      <c r="D573" s="167"/>
      <c r="E573" s="168"/>
      <c r="F573" s="169">
        <f>SUM(F565:F571)</f>
        <v>0</v>
      </c>
    </row>
    <row r="574" spans="1:6">
      <c r="A574" s="170"/>
      <c r="B574" s="171"/>
      <c r="C574" s="150"/>
      <c r="D574" s="162"/>
      <c r="E574" s="157"/>
      <c r="F574" s="158"/>
    </row>
    <row r="575" spans="1:6">
      <c r="A575" s="150">
        <v>5300</v>
      </c>
      <c r="B575" s="152" t="s">
        <v>22</v>
      </c>
      <c r="C575" s="153"/>
      <c r="D575" s="162"/>
      <c r="E575" s="157"/>
      <c r="F575" s="158"/>
    </row>
    <row r="576" spans="1:6">
      <c r="A576" s="159">
        <v>5301</v>
      </c>
      <c r="B576" s="160" t="s">
        <v>83</v>
      </c>
      <c r="C576" s="161" t="s">
        <v>122</v>
      </c>
      <c r="D576" s="162">
        <v>8</v>
      </c>
      <c r="E576" s="157"/>
      <c r="F576" s="158">
        <f t="shared" ref="F576:F579" si="61">+D576*E576</f>
        <v>0</v>
      </c>
    </row>
    <row r="577" spans="1:6">
      <c r="A577" s="159">
        <v>5302</v>
      </c>
      <c r="B577" s="160" t="s">
        <v>84</v>
      </c>
      <c r="C577" s="161" t="s">
        <v>140</v>
      </c>
      <c r="D577" s="162">
        <v>4</v>
      </c>
      <c r="E577" s="157"/>
      <c r="F577" s="158">
        <f t="shared" si="61"/>
        <v>0</v>
      </c>
    </row>
    <row r="578" spans="1:6">
      <c r="A578" s="159">
        <v>5303</v>
      </c>
      <c r="B578" s="160" t="s">
        <v>85</v>
      </c>
      <c r="C578" s="161" t="s">
        <v>140</v>
      </c>
      <c r="D578" s="162">
        <v>8</v>
      </c>
      <c r="E578" s="157"/>
      <c r="F578" s="158">
        <f t="shared" si="61"/>
        <v>0</v>
      </c>
    </row>
    <row r="579" spans="1:6" ht="36">
      <c r="A579" s="159">
        <v>5304</v>
      </c>
      <c r="B579" s="160" t="s">
        <v>248</v>
      </c>
      <c r="C579" s="161" t="s">
        <v>122</v>
      </c>
      <c r="D579" s="162">
        <v>8</v>
      </c>
      <c r="E579" s="157"/>
      <c r="F579" s="158">
        <f t="shared" si="61"/>
        <v>0</v>
      </c>
    </row>
    <row r="580" spans="1:6">
      <c r="A580" s="170"/>
      <c r="B580" s="176"/>
      <c r="C580" s="153"/>
      <c r="D580" s="162"/>
      <c r="E580" s="157"/>
      <c r="F580" s="158"/>
    </row>
    <row r="581" spans="1:6">
      <c r="A581" s="164"/>
      <c r="B581" s="165" t="s">
        <v>2</v>
      </c>
      <c r="C581" s="166">
        <v>5300</v>
      </c>
      <c r="D581" s="167"/>
      <c r="E581" s="168"/>
      <c r="F581" s="169">
        <f>SUM(F576:F579)</f>
        <v>0</v>
      </c>
    </row>
    <row r="582" spans="1:6">
      <c r="A582" s="170"/>
      <c r="B582" s="171"/>
      <c r="C582" s="150"/>
      <c r="D582" s="162"/>
      <c r="E582" s="157"/>
      <c r="F582" s="158"/>
    </row>
    <row r="583" spans="1:6">
      <c r="A583" s="150">
        <v>5400</v>
      </c>
      <c r="B583" s="152" t="s">
        <v>28</v>
      </c>
      <c r="C583" s="153"/>
      <c r="D583" s="162"/>
      <c r="E583" s="157"/>
      <c r="F583" s="158"/>
    </row>
    <row r="584" spans="1:6">
      <c r="A584" s="159">
        <v>5401</v>
      </c>
      <c r="B584" s="160" t="s">
        <v>105</v>
      </c>
      <c r="C584" s="161" t="s">
        <v>44</v>
      </c>
      <c r="D584" s="162">
        <v>359.34</v>
      </c>
      <c r="E584" s="157"/>
      <c r="F584" s="158">
        <f t="shared" ref="F584" si="62">+D584*E584</f>
        <v>0</v>
      </c>
    </row>
    <row r="585" spans="1:6">
      <c r="A585" s="170"/>
      <c r="B585" s="176"/>
      <c r="C585" s="153"/>
      <c r="D585" s="162"/>
      <c r="E585" s="157"/>
      <c r="F585" s="158"/>
    </row>
    <row r="586" spans="1:6">
      <c r="A586" s="164"/>
      <c r="B586" s="165" t="s">
        <v>2</v>
      </c>
      <c r="C586" s="166">
        <v>5400</v>
      </c>
      <c r="D586" s="167"/>
      <c r="E586" s="168"/>
      <c r="F586" s="169">
        <f>F584</f>
        <v>0</v>
      </c>
    </row>
    <row r="587" spans="1:6">
      <c r="A587" s="185"/>
      <c r="B587" s="186"/>
      <c r="C587" s="178"/>
      <c r="D587" s="180"/>
      <c r="E587" s="190"/>
      <c r="F587" s="235"/>
    </row>
    <row r="588" spans="1:6">
      <c r="A588" s="150">
        <v>5500</v>
      </c>
      <c r="B588" s="152" t="s">
        <v>107</v>
      </c>
      <c r="C588" s="153"/>
      <c r="D588" s="162"/>
      <c r="E588" s="157"/>
      <c r="F588" s="158"/>
    </row>
    <row r="589" spans="1:6">
      <c r="A589" s="159" t="s">
        <v>40</v>
      </c>
      <c r="B589" s="160" t="s">
        <v>244</v>
      </c>
      <c r="C589" s="161" t="s">
        <v>44</v>
      </c>
      <c r="D589" s="162">
        <v>17.100000000000001</v>
      </c>
      <c r="E589" s="157"/>
      <c r="F589" s="158">
        <f t="shared" ref="F589" si="63">+D589*E589</f>
        <v>0</v>
      </c>
    </row>
    <row r="590" spans="1:6">
      <c r="A590" s="170"/>
      <c r="B590" s="176"/>
      <c r="C590" s="153"/>
      <c r="D590" s="162"/>
      <c r="E590" s="157"/>
      <c r="F590" s="158"/>
    </row>
    <row r="591" spans="1:6">
      <c r="A591" s="164"/>
      <c r="B591" s="165" t="s">
        <v>2</v>
      </c>
      <c r="C591" s="166" t="s">
        <v>177</v>
      </c>
      <c r="D591" s="167"/>
      <c r="E591" s="168"/>
      <c r="F591" s="169">
        <f>+SUM(F589)</f>
        <v>0</v>
      </c>
    </row>
    <row r="592" spans="1:6">
      <c r="A592" s="170"/>
      <c r="B592" s="171"/>
      <c r="C592" s="150"/>
      <c r="D592" s="197"/>
      <c r="E592" s="198"/>
      <c r="F592" s="200"/>
    </row>
    <row r="593" spans="1:6">
      <c r="A593" s="234"/>
      <c r="B593" s="236" t="s">
        <v>157</v>
      </c>
      <c r="C593" s="236"/>
      <c r="D593" s="237"/>
      <c r="E593" s="220"/>
      <c r="F593" s="220">
        <f>SUM(F323:F591)/2</f>
        <v>0</v>
      </c>
    </row>
    <row r="594" spans="1:6">
      <c r="A594" s="181"/>
      <c r="B594" s="174"/>
      <c r="C594" s="173"/>
      <c r="D594" s="162"/>
      <c r="E594" s="157"/>
      <c r="F594" s="158"/>
    </row>
    <row r="595" spans="1:6">
      <c r="A595" s="238"/>
      <c r="B595" s="222" t="s">
        <v>154</v>
      </c>
      <c r="C595" s="221"/>
      <c r="D595" s="223"/>
      <c r="E595" s="224"/>
      <c r="F595" s="225"/>
    </row>
    <row r="596" spans="1:6">
      <c r="A596" s="172"/>
      <c r="B596" s="175"/>
      <c r="C596" s="173"/>
      <c r="D596" s="162"/>
      <c r="E596" s="157"/>
      <c r="F596" s="158"/>
    </row>
    <row r="597" spans="1:6">
      <c r="A597" s="170"/>
      <c r="B597" s="151" t="s">
        <v>3</v>
      </c>
      <c r="C597" s="150"/>
      <c r="D597" s="162"/>
      <c r="E597" s="157"/>
      <c r="F597" s="158"/>
    </row>
    <row r="598" spans="1:6">
      <c r="A598" s="170"/>
      <c r="B598" s="151"/>
      <c r="C598" s="150"/>
      <c r="D598" s="162"/>
      <c r="E598" s="157"/>
      <c r="F598" s="158"/>
    </row>
    <row r="599" spans="1:6">
      <c r="A599" s="150">
        <v>5600</v>
      </c>
      <c r="B599" s="152" t="s">
        <v>4</v>
      </c>
      <c r="C599" s="150"/>
      <c r="D599" s="162"/>
      <c r="E599" s="157"/>
      <c r="F599" s="158"/>
    </row>
    <row r="600" spans="1:6">
      <c r="A600" s="159" t="s">
        <v>175</v>
      </c>
      <c r="B600" s="160" t="s">
        <v>123</v>
      </c>
      <c r="C600" s="161" t="s">
        <v>44</v>
      </c>
      <c r="D600" s="162">
        <v>243.6</v>
      </c>
      <c r="E600" s="157"/>
      <c r="F600" s="158">
        <f t="shared" ref="F600" si="64">+D600*E600</f>
        <v>0</v>
      </c>
    </row>
    <row r="601" spans="1:6">
      <c r="A601" s="170"/>
      <c r="B601" s="176"/>
      <c r="C601" s="153"/>
      <c r="D601" s="162"/>
      <c r="E601" s="157"/>
      <c r="F601" s="158"/>
    </row>
    <row r="602" spans="1:6">
      <c r="A602" s="164"/>
      <c r="B602" s="165" t="s">
        <v>2</v>
      </c>
      <c r="C602" s="166">
        <v>5600</v>
      </c>
      <c r="D602" s="167"/>
      <c r="E602" s="168"/>
      <c r="F602" s="169">
        <f>SUM(F600:F600)</f>
        <v>0</v>
      </c>
    </row>
    <row r="603" spans="1:6">
      <c r="A603" s="181"/>
      <c r="B603" s="182"/>
      <c r="C603" s="173"/>
      <c r="D603" s="162"/>
      <c r="E603" s="157"/>
      <c r="F603" s="158"/>
    </row>
    <row r="604" spans="1:6">
      <c r="A604" s="150">
        <v>5700</v>
      </c>
      <c r="B604" s="152" t="s">
        <v>5</v>
      </c>
      <c r="C604" s="153"/>
      <c r="D604" s="162"/>
      <c r="E604" s="157"/>
      <c r="F604" s="158"/>
    </row>
    <row r="605" spans="1:6">
      <c r="A605" s="150"/>
      <c r="B605" s="177" t="s">
        <v>6</v>
      </c>
      <c r="C605" s="153"/>
      <c r="D605" s="162"/>
      <c r="E605" s="157"/>
      <c r="F605" s="158"/>
    </row>
    <row r="606" spans="1:6">
      <c r="A606" s="159">
        <v>5701</v>
      </c>
      <c r="B606" s="160" t="s">
        <v>49</v>
      </c>
      <c r="C606" s="161" t="s">
        <v>29</v>
      </c>
      <c r="D606" s="162">
        <v>70.03</v>
      </c>
      <c r="E606" s="157"/>
      <c r="F606" s="158">
        <f t="shared" ref="F606:F609" si="65">+D606*E606</f>
        <v>0</v>
      </c>
    </row>
    <row r="607" spans="1:6" ht="24">
      <c r="A607" s="159">
        <v>5702</v>
      </c>
      <c r="B607" s="160" t="s">
        <v>51</v>
      </c>
      <c r="C607" s="161" t="s">
        <v>35</v>
      </c>
      <c r="D607" s="162">
        <v>399</v>
      </c>
      <c r="E607" s="157"/>
      <c r="F607" s="158">
        <f t="shared" si="65"/>
        <v>0</v>
      </c>
    </row>
    <row r="608" spans="1:6">
      <c r="A608" s="159">
        <v>5703</v>
      </c>
      <c r="B608" s="160" t="s">
        <v>183</v>
      </c>
      <c r="C608" s="161" t="s">
        <v>125</v>
      </c>
      <c r="D608" s="162">
        <v>3.99</v>
      </c>
      <c r="E608" s="157"/>
      <c r="F608" s="158">
        <f t="shared" si="65"/>
        <v>0</v>
      </c>
    </row>
    <row r="609" spans="1:6" ht="24">
      <c r="A609" s="159">
        <v>5704</v>
      </c>
      <c r="B609" s="160" t="s">
        <v>184</v>
      </c>
      <c r="C609" s="161" t="s">
        <v>125</v>
      </c>
      <c r="D609" s="162">
        <v>3.99</v>
      </c>
      <c r="E609" s="157"/>
      <c r="F609" s="158">
        <f t="shared" si="65"/>
        <v>0</v>
      </c>
    </row>
    <row r="610" spans="1:6">
      <c r="A610" s="159"/>
      <c r="B610" s="202" t="s">
        <v>7</v>
      </c>
      <c r="C610" s="161"/>
      <c r="D610" s="162"/>
      <c r="E610" s="157"/>
      <c r="F610" s="158"/>
    </row>
    <row r="611" spans="1:6" ht="24">
      <c r="A611" s="159">
        <v>5705</v>
      </c>
      <c r="B611" s="160" t="s">
        <v>52</v>
      </c>
      <c r="C611" s="161" t="s">
        <v>124</v>
      </c>
      <c r="D611" s="162">
        <v>1439.9</v>
      </c>
      <c r="E611" s="157"/>
      <c r="F611" s="158">
        <f t="shared" ref="F611:F612" si="66">+D611*E611</f>
        <v>0</v>
      </c>
    </row>
    <row r="612" spans="1:6" ht="24">
      <c r="A612" s="159">
        <v>5706</v>
      </c>
      <c r="B612" s="160" t="s">
        <v>150</v>
      </c>
      <c r="C612" s="161" t="s">
        <v>124</v>
      </c>
      <c r="D612" s="162">
        <v>1439.9</v>
      </c>
      <c r="E612" s="157"/>
      <c r="F612" s="158">
        <f t="shared" si="66"/>
        <v>0</v>
      </c>
    </row>
    <row r="613" spans="1:6">
      <c r="A613" s="159"/>
      <c r="B613" s="160" t="s">
        <v>144</v>
      </c>
      <c r="C613" s="161"/>
      <c r="D613" s="162"/>
      <c r="E613" s="157"/>
      <c r="F613" s="158"/>
    </row>
    <row r="614" spans="1:6">
      <c r="A614" s="159">
        <v>5707</v>
      </c>
      <c r="B614" s="160" t="s">
        <v>151</v>
      </c>
      <c r="C614" s="161" t="s">
        <v>44</v>
      </c>
      <c r="D614" s="162">
        <v>123.75</v>
      </c>
      <c r="E614" s="157"/>
      <c r="F614" s="158">
        <f t="shared" ref="F614:F615" si="67">+D614*E614</f>
        <v>0</v>
      </c>
    </row>
    <row r="615" spans="1:6" ht="24">
      <c r="A615" s="159">
        <v>5708</v>
      </c>
      <c r="B615" s="160" t="s">
        <v>152</v>
      </c>
      <c r="C615" s="161" t="s">
        <v>44</v>
      </c>
      <c r="D615" s="162">
        <v>123.75</v>
      </c>
      <c r="E615" s="157"/>
      <c r="F615" s="158">
        <f t="shared" si="67"/>
        <v>0</v>
      </c>
    </row>
    <row r="616" spans="1:6">
      <c r="A616" s="159"/>
      <c r="B616" s="202" t="s">
        <v>45</v>
      </c>
      <c r="C616" s="161"/>
      <c r="D616" s="162"/>
      <c r="E616" s="157"/>
      <c r="F616" s="158"/>
    </row>
    <row r="617" spans="1:6">
      <c r="A617" s="159">
        <v>5709</v>
      </c>
      <c r="B617" s="160" t="s">
        <v>185</v>
      </c>
      <c r="C617" s="161" t="s">
        <v>125</v>
      </c>
      <c r="D617" s="162">
        <v>5.72</v>
      </c>
      <c r="E617" s="157"/>
      <c r="F617" s="158">
        <f t="shared" ref="F617:F622" si="68">+D617*E617</f>
        <v>0</v>
      </c>
    </row>
    <row r="618" spans="1:6" ht="24">
      <c r="A618" s="159">
        <v>5710</v>
      </c>
      <c r="B618" s="160" t="s">
        <v>51</v>
      </c>
      <c r="C618" s="161" t="s">
        <v>124</v>
      </c>
      <c r="D618" s="162">
        <v>490</v>
      </c>
      <c r="E618" s="157"/>
      <c r="F618" s="158">
        <f t="shared" si="68"/>
        <v>0</v>
      </c>
    </row>
    <row r="619" spans="1:6">
      <c r="A619" s="159">
        <v>5711</v>
      </c>
      <c r="B619" s="160" t="s">
        <v>183</v>
      </c>
      <c r="C619" s="161" t="s">
        <v>125</v>
      </c>
      <c r="D619" s="162">
        <v>4.9000000000000004</v>
      </c>
      <c r="E619" s="157"/>
      <c r="F619" s="158">
        <f t="shared" si="68"/>
        <v>0</v>
      </c>
    </row>
    <row r="620" spans="1:6" ht="24">
      <c r="A620" s="159">
        <v>5712</v>
      </c>
      <c r="B620" s="160" t="s">
        <v>186</v>
      </c>
      <c r="C620" s="161" t="s">
        <v>125</v>
      </c>
      <c r="D620" s="162">
        <v>4.9000000000000004</v>
      </c>
      <c r="E620" s="157"/>
      <c r="F620" s="158">
        <f t="shared" si="68"/>
        <v>0</v>
      </c>
    </row>
    <row r="621" spans="1:6">
      <c r="A621" s="159">
        <v>5713</v>
      </c>
      <c r="B621" s="160" t="s">
        <v>187</v>
      </c>
      <c r="C621" s="161" t="s">
        <v>44</v>
      </c>
      <c r="D621" s="162">
        <v>49</v>
      </c>
      <c r="E621" s="157"/>
      <c r="F621" s="158">
        <f t="shared" si="68"/>
        <v>0</v>
      </c>
    </row>
    <row r="622" spans="1:6" ht="36">
      <c r="A622" s="159">
        <v>5714</v>
      </c>
      <c r="B622" s="160" t="s">
        <v>89</v>
      </c>
      <c r="C622" s="161" t="s">
        <v>125</v>
      </c>
      <c r="D622" s="162">
        <v>8.58</v>
      </c>
      <c r="E622" s="157"/>
      <c r="F622" s="158">
        <f t="shared" si="68"/>
        <v>0</v>
      </c>
    </row>
    <row r="623" spans="1:6">
      <c r="A623" s="159"/>
      <c r="B623" s="160"/>
      <c r="C623" s="161"/>
      <c r="D623" s="162"/>
      <c r="E623" s="157"/>
      <c r="F623" s="158"/>
    </row>
    <row r="624" spans="1:6">
      <c r="A624" s="164"/>
      <c r="B624" s="165" t="s">
        <v>2</v>
      </c>
      <c r="C624" s="166">
        <v>5700</v>
      </c>
      <c r="D624" s="167"/>
      <c r="E624" s="168"/>
      <c r="F624" s="169">
        <f>SUM(F605:F622)</f>
        <v>0</v>
      </c>
    </row>
    <row r="625" spans="1:6">
      <c r="A625" s="181"/>
      <c r="B625" s="182"/>
      <c r="C625" s="173"/>
      <c r="D625" s="162"/>
      <c r="E625" s="157"/>
      <c r="F625" s="158"/>
    </row>
    <row r="626" spans="1:6">
      <c r="A626" s="150">
        <v>5800</v>
      </c>
      <c r="B626" s="152" t="s">
        <v>8</v>
      </c>
      <c r="C626" s="153"/>
      <c r="D626" s="162"/>
      <c r="E626" s="157"/>
      <c r="F626" s="158"/>
    </row>
    <row r="627" spans="1:6" ht="24">
      <c r="A627" s="159">
        <v>5801</v>
      </c>
      <c r="B627" s="160" t="s">
        <v>53</v>
      </c>
      <c r="C627" s="161" t="s">
        <v>44</v>
      </c>
      <c r="D627" s="162">
        <v>66.63</v>
      </c>
      <c r="E627" s="157"/>
      <c r="F627" s="158">
        <f t="shared" ref="F627" si="69">+D627*E627</f>
        <v>0</v>
      </c>
    </row>
    <row r="628" spans="1:6">
      <c r="A628" s="170"/>
      <c r="B628" s="176"/>
      <c r="C628" s="153"/>
      <c r="D628" s="162"/>
      <c r="E628" s="157"/>
      <c r="F628" s="158"/>
    </row>
    <row r="629" spans="1:6">
      <c r="A629" s="164"/>
      <c r="B629" s="165" t="s">
        <v>2</v>
      </c>
      <c r="C629" s="166">
        <v>5800</v>
      </c>
      <c r="D629" s="167"/>
      <c r="E629" s="168"/>
      <c r="F629" s="169">
        <f>SUM(F627:F628)</f>
        <v>0</v>
      </c>
    </row>
    <row r="630" spans="1:6">
      <c r="A630" s="181"/>
      <c r="B630" s="182"/>
      <c r="C630" s="173"/>
      <c r="D630" s="162"/>
      <c r="E630" s="157"/>
      <c r="F630" s="158"/>
    </row>
    <row r="631" spans="1:6">
      <c r="A631" s="150">
        <v>5900</v>
      </c>
      <c r="B631" s="152" t="s">
        <v>9</v>
      </c>
      <c r="C631" s="153"/>
      <c r="D631" s="162"/>
      <c r="E631" s="157"/>
      <c r="F631" s="158"/>
    </row>
    <row r="632" spans="1:6" ht="24">
      <c r="A632" s="159">
        <v>5901</v>
      </c>
      <c r="B632" s="160" t="s">
        <v>188</v>
      </c>
      <c r="C632" s="161" t="s">
        <v>121</v>
      </c>
      <c r="D632" s="162">
        <v>45.4</v>
      </c>
      <c r="E632" s="157"/>
      <c r="F632" s="158">
        <f t="shared" ref="F632:F633" si="70">+D632*E632</f>
        <v>0</v>
      </c>
    </row>
    <row r="633" spans="1:6">
      <c r="A633" s="159">
        <v>5902</v>
      </c>
      <c r="B633" s="160" t="s">
        <v>110</v>
      </c>
      <c r="C633" s="161" t="s">
        <v>31</v>
      </c>
      <c r="D633" s="162">
        <v>400</v>
      </c>
      <c r="E633" s="157"/>
      <c r="F633" s="158">
        <f t="shared" si="70"/>
        <v>0</v>
      </c>
    </row>
    <row r="634" spans="1:6">
      <c r="A634" s="170"/>
      <c r="B634" s="176"/>
      <c r="C634" s="153"/>
      <c r="D634" s="162"/>
      <c r="E634" s="157"/>
      <c r="F634" s="158"/>
    </row>
    <row r="635" spans="1:6">
      <c r="A635" s="164"/>
      <c r="B635" s="165" t="s">
        <v>2</v>
      </c>
      <c r="C635" s="166">
        <v>5900</v>
      </c>
      <c r="D635" s="167"/>
      <c r="E635" s="168"/>
      <c r="F635" s="169">
        <f>SUM(F632:F634)</f>
        <v>0</v>
      </c>
    </row>
    <row r="636" spans="1:6">
      <c r="A636" s="170"/>
      <c r="B636" s="176"/>
      <c r="C636" s="153"/>
      <c r="D636" s="162"/>
      <c r="E636" s="157"/>
      <c r="F636" s="158"/>
    </row>
    <row r="637" spans="1:6">
      <c r="A637" s="150">
        <v>6000</v>
      </c>
      <c r="B637" s="152" t="s">
        <v>10</v>
      </c>
      <c r="C637" s="153"/>
      <c r="D637" s="162"/>
      <c r="E637" s="157"/>
      <c r="F637" s="158"/>
    </row>
    <row r="638" spans="1:6">
      <c r="A638" s="159">
        <v>6001</v>
      </c>
      <c r="B638" s="160" t="s">
        <v>239</v>
      </c>
      <c r="C638" s="161" t="s">
        <v>44</v>
      </c>
      <c r="D638" s="162">
        <v>122.87</v>
      </c>
      <c r="E638" s="157"/>
      <c r="F638" s="158">
        <f t="shared" ref="F638:F640" si="71">+D638*E638</f>
        <v>0</v>
      </c>
    </row>
    <row r="639" spans="1:6">
      <c r="A639" s="159">
        <v>6002</v>
      </c>
      <c r="B639" s="160" t="s">
        <v>55</v>
      </c>
      <c r="C639" s="161" t="s">
        <v>44</v>
      </c>
      <c r="D639" s="162">
        <v>122.87</v>
      </c>
      <c r="E639" s="157"/>
      <c r="F639" s="158">
        <f t="shared" si="71"/>
        <v>0</v>
      </c>
    </row>
    <row r="640" spans="1:6" ht="36">
      <c r="A640" s="159">
        <v>6003</v>
      </c>
      <c r="B640" s="160" t="s">
        <v>56</v>
      </c>
      <c r="C640" s="161" t="s">
        <v>44</v>
      </c>
      <c r="D640" s="162">
        <v>46.05</v>
      </c>
      <c r="E640" s="157"/>
      <c r="F640" s="158">
        <f t="shared" si="71"/>
        <v>0</v>
      </c>
    </row>
    <row r="641" spans="1:6">
      <c r="A641" s="170"/>
      <c r="B641" s="176"/>
      <c r="C641" s="153"/>
      <c r="D641" s="162"/>
      <c r="E641" s="157"/>
      <c r="F641" s="158"/>
    </row>
    <row r="642" spans="1:6">
      <c r="A642" s="164"/>
      <c r="B642" s="165" t="s">
        <v>2</v>
      </c>
      <c r="C642" s="166">
        <v>6000</v>
      </c>
      <c r="D642" s="167"/>
      <c r="E642" s="168"/>
      <c r="F642" s="169">
        <f>SUM(F638:F641)</f>
        <v>0</v>
      </c>
    </row>
    <row r="643" spans="1:6">
      <c r="A643" s="170"/>
      <c r="B643" s="171"/>
      <c r="C643" s="150"/>
      <c r="D643" s="162"/>
      <c r="E643" s="157"/>
      <c r="F643" s="158"/>
    </row>
    <row r="644" spans="1:6">
      <c r="A644" s="150">
        <v>6100</v>
      </c>
      <c r="B644" s="152" t="s">
        <v>11</v>
      </c>
      <c r="C644" s="153"/>
      <c r="D644" s="162"/>
      <c r="E644" s="157"/>
      <c r="F644" s="158"/>
    </row>
    <row r="645" spans="1:6" ht="24">
      <c r="A645" s="159">
        <v>6101</v>
      </c>
      <c r="B645" s="160" t="s">
        <v>241</v>
      </c>
      <c r="C645" s="161" t="s">
        <v>44</v>
      </c>
      <c r="D645" s="162">
        <v>232.22</v>
      </c>
      <c r="E645" s="157"/>
      <c r="F645" s="158">
        <f t="shared" ref="F645:F650" si="72">+D645*E645</f>
        <v>0</v>
      </c>
    </row>
    <row r="646" spans="1:6">
      <c r="A646" s="159">
        <v>6102</v>
      </c>
      <c r="B646" s="160" t="s">
        <v>58</v>
      </c>
      <c r="C646" s="161" t="s">
        <v>125</v>
      </c>
      <c r="D646" s="162">
        <v>18.579999999999998</v>
      </c>
      <c r="E646" s="157"/>
      <c r="F646" s="158">
        <f t="shared" si="72"/>
        <v>0</v>
      </c>
    </row>
    <row r="647" spans="1:6" ht="48">
      <c r="A647" s="159">
        <v>6103</v>
      </c>
      <c r="B647" s="160" t="s">
        <v>59</v>
      </c>
      <c r="C647" s="161" t="s">
        <v>44</v>
      </c>
      <c r="D647" s="162">
        <v>225.67</v>
      </c>
      <c r="E647" s="157"/>
      <c r="F647" s="158">
        <f t="shared" si="72"/>
        <v>0</v>
      </c>
    </row>
    <row r="648" spans="1:6" ht="48">
      <c r="A648" s="159">
        <v>6104</v>
      </c>
      <c r="B648" s="160" t="s">
        <v>189</v>
      </c>
      <c r="C648" s="161" t="s">
        <v>121</v>
      </c>
      <c r="D648" s="162">
        <v>26.98</v>
      </c>
      <c r="E648" s="157"/>
      <c r="F648" s="158">
        <f t="shared" si="72"/>
        <v>0</v>
      </c>
    </row>
    <row r="649" spans="1:6" ht="24">
      <c r="A649" s="159">
        <v>6105</v>
      </c>
      <c r="B649" s="160" t="s">
        <v>190</v>
      </c>
      <c r="C649" s="161" t="s">
        <v>121</v>
      </c>
      <c r="D649" s="162">
        <v>48.1</v>
      </c>
      <c r="E649" s="157"/>
      <c r="F649" s="158">
        <f t="shared" si="72"/>
        <v>0</v>
      </c>
    </row>
    <row r="650" spans="1:6" ht="36">
      <c r="A650" s="159">
        <v>6106</v>
      </c>
      <c r="B650" s="160" t="s">
        <v>191</v>
      </c>
      <c r="C650" s="161" t="s">
        <v>44</v>
      </c>
      <c r="D650" s="162">
        <v>1</v>
      </c>
      <c r="E650" s="157"/>
      <c r="F650" s="158">
        <f t="shared" si="72"/>
        <v>0</v>
      </c>
    </row>
    <row r="651" spans="1:6">
      <c r="A651" s="159"/>
      <c r="B651" s="160"/>
      <c r="C651" s="161"/>
      <c r="D651" s="162"/>
      <c r="E651" s="157"/>
      <c r="F651" s="158"/>
    </row>
    <row r="652" spans="1:6">
      <c r="A652" s="164"/>
      <c r="B652" s="165" t="s">
        <v>2</v>
      </c>
      <c r="C652" s="166">
        <v>6100</v>
      </c>
      <c r="D652" s="167"/>
      <c r="E652" s="168"/>
      <c r="F652" s="169">
        <f>SUM(F645:F650)</f>
        <v>0</v>
      </c>
    </row>
    <row r="653" spans="1:6">
      <c r="A653" s="170"/>
      <c r="B653" s="171"/>
      <c r="C653" s="150"/>
      <c r="D653" s="162"/>
      <c r="E653" s="157"/>
      <c r="F653" s="158"/>
    </row>
    <row r="654" spans="1:6">
      <c r="A654" s="150">
        <v>6200</v>
      </c>
      <c r="B654" s="152" t="s">
        <v>12</v>
      </c>
      <c r="C654" s="153"/>
      <c r="D654" s="162"/>
      <c r="E654" s="157"/>
      <c r="F654" s="158"/>
    </row>
    <row r="655" spans="1:6" ht="24">
      <c r="A655" s="159">
        <v>6201</v>
      </c>
      <c r="B655" s="160" t="s">
        <v>192</v>
      </c>
      <c r="C655" s="161" t="s">
        <v>44</v>
      </c>
      <c r="D655" s="162">
        <v>1.89</v>
      </c>
      <c r="E655" s="157"/>
      <c r="F655" s="158">
        <f t="shared" ref="F655:F658" si="73">+D655*E655</f>
        <v>0</v>
      </c>
    </row>
    <row r="656" spans="1:6">
      <c r="A656" s="159">
        <v>6202</v>
      </c>
      <c r="B656" s="160" t="s">
        <v>193</v>
      </c>
      <c r="C656" s="161" t="s">
        <v>44</v>
      </c>
      <c r="D656" s="162">
        <v>11.4</v>
      </c>
      <c r="E656" s="157"/>
      <c r="F656" s="158">
        <f t="shared" si="73"/>
        <v>0</v>
      </c>
    </row>
    <row r="657" spans="1:6" ht="24">
      <c r="A657" s="159">
        <v>6203</v>
      </c>
      <c r="B657" s="160" t="s">
        <v>194</v>
      </c>
      <c r="C657" s="161" t="s">
        <v>44</v>
      </c>
      <c r="D657" s="162">
        <v>45.6</v>
      </c>
      <c r="E657" s="157"/>
      <c r="F657" s="158">
        <f t="shared" si="73"/>
        <v>0</v>
      </c>
    </row>
    <row r="658" spans="1:6">
      <c r="A658" s="159">
        <v>6204</v>
      </c>
      <c r="B658" s="160" t="s">
        <v>195</v>
      </c>
      <c r="C658" s="161" t="s">
        <v>44</v>
      </c>
      <c r="D658" s="162">
        <v>4</v>
      </c>
      <c r="E658" s="157"/>
      <c r="F658" s="158">
        <f t="shared" si="73"/>
        <v>0</v>
      </c>
    </row>
    <row r="659" spans="1:6">
      <c r="A659" s="159"/>
      <c r="B659" s="160"/>
      <c r="C659" s="161"/>
      <c r="D659" s="162"/>
      <c r="E659" s="157"/>
      <c r="F659" s="158"/>
    </row>
    <row r="660" spans="1:6">
      <c r="A660" s="164"/>
      <c r="B660" s="165" t="s">
        <v>2</v>
      </c>
      <c r="C660" s="166">
        <v>6200</v>
      </c>
      <c r="D660" s="167"/>
      <c r="E660" s="168"/>
      <c r="F660" s="169">
        <f>SUM(F655:F658)</f>
        <v>0</v>
      </c>
    </row>
    <row r="661" spans="1:6">
      <c r="A661" s="170"/>
      <c r="B661" s="171"/>
      <c r="C661" s="150"/>
      <c r="D661" s="162"/>
      <c r="E661" s="157"/>
      <c r="F661" s="158"/>
    </row>
    <row r="662" spans="1:6">
      <c r="A662" s="150">
        <v>6300</v>
      </c>
      <c r="B662" s="152" t="s">
        <v>13</v>
      </c>
      <c r="C662" s="153"/>
      <c r="D662" s="162"/>
      <c r="E662" s="157"/>
      <c r="F662" s="158"/>
    </row>
    <row r="663" spans="1:6">
      <c r="A663" s="159">
        <v>6301</v>
      </c>
      <c r="B663" s="160" t="s">
        <v>196</v>
      </c>
      <c r="C663" s="161" t="s">
        <v>44</v>
      </c>
      <c r="D663" s="162">
        <v>204.26</v>
      </c>
      <c r="E663" s="157"/>
      <c r="F663" s="158">
        <f t="shared" ref="F663:F665" si="74">+D663*E663</f>
        <v>0</v>
      </c>
    </row>
    <row r="664" spans="1:6">
      <c r="A664" s="159">
        <v>6302</v>
      </c>
      <c r="B664" s="160" t="s">
        <v>197</v>
      </c>
      <c r="C664" s="161" t="s">
        <v>124</v>
      </c>
      <c r="D664" s="162">
        <v>224.8</v>
      </c>
      <c r="E664" s="157"/>
      <c r="F664" s="158">
        <f t="shared" si="74"/>
        <v>0</v>
      </c>
    </row>
    <row r="665" spans="1:6">
      <c r="A665" s="159">
        <v>6303</v>
      </c>
      <c r="B665" s="160" t="s">
        <v>198</v>
      </c>
      <c r="C665" s="161" t="s">
        <v>44</v>
      </c>
      <c r="D665" s="162">
        <v>4</v>
      </c>
      <c r="E665" s="157"/>
      <c r="F665" s="158">
        <f t="shared" si="74"/>
        <v>0</v>
      </c>
    </row>
    <row r="666" spans="1:6">
      <c r="A666" s="170"/>
      <c r="B666" s="176"/>
      <c r="C666" s="153"/>
      <c r="D666" s="162"/>
      <c r="E666" s="157"/>
      <c r="F666" s="158"/>
    </row>
    <row r="667" spans="1:6">
      <c r="A667" s="164"/>
      <c r="B667" s="165" t="s">
        <v>2</v>
      </c>
      <c r="C667" s="166">
        <v>6300</v>
      </c>
      <c r="D667" s="167"/>
      <c r="E667" s="168"/>
      <c r="F667" s="169">
        <f>SUM(F663:F665)</f>
        <v>0</v>
      </c>
    </row>
    <row r="668" spans="1:6">
      <c r="A668" s="170"/>
      <c r="B668" s="171"/>
      <c r="C668" s="150"/>
      <c r="D668" s="197"/>
      <c r="E668" s="198"/>
      <c r="F668" s="200"/>
    </row>
    <row r="669" spans="1:6">
      <c r="A669" s="150">
        <v>6400</v>
      </c>
      <c r="B669" s="152" t="s">
        <v>14</v>
      </c>
      <c r="C669" s="153"/>
      <c r="D669" s="162"/>
      <c r="E669" s="157"/>
      <c r="F669" s="158"/>
    </row>
    <row r="670" spans="1:6">
      <c r="A670" s="159">
        <v>6401</v>
      </c>
      <c r="B670" s="160" t="s">
        <v>199</v>
      </c>
      <c r="C670" s="161" t="s">
        <v>44</v>
      </c>
      <c r="D670" s="162">
        <v>94.86</v>
      </c>
      <c r="E670" s="157"/>
      <c r="F670" s="158">
        <f t="shared" ref="F670:F673" si="75">+D670*E670</f>
        <v>0</v>
      </c>
    </row>
    <row r="671" spans="1:6" ht="24">
      <c r="A671" s="159">
        <v>6402</v>
      </c>
      <c r="B671" s="160" t="s">
        <v>200</v>
      </c>
      <c r="C671" s="161" t="s">
        <v>44</v>
      </c>
      <c r="D671" s="162">
        <v>1421.23</v>
      </c>
      <c r="E671" s="157"/>
      <c r="F671" s="158">
        <f t="shared" ref="F671" si="76">+D671*E671</f>
        <v>0</v>
      </c>
    </row>
    <row r="672" spans="1:6">
      <c r="A672" s="159">
        <v>6403</v>
      </c>
      <c r="B672" s="160" t="s">
        <v>201</v>
      </c>
      <c r="C672" s="161" t="s">
        <v>44</v>
      </c>
      <c r="D672" s="162">
        <v>1421.23</v>
      </c>
      <c r="E672" s="157"/>
      <c r="F672" s="158">
        <f t="shared" si="75"/>
        <v>0</v>
      </c>
    </row>
    <row r="673" spans="1:6">
      <c r="A673" s="159">
        <v>6404</v>
      </c>
      <c r="B673" s="160" t="s">
        <v>202</v>
      </c>
      <c r="C673" s="161" t="s">
        <v>44</v>
      </c>
      <c r="D673" s="162">
        <v>88.83</v>
      </c>
      <c r="E673" s="157"/>
      <c r="F673" s="158">
        <f t="shared" si="75"/>
        <v>0</v>
      </c>
    </row>
    <row r="674" spans="1:6">
      <c r="A674" s="170"/>
      <c r="B674" s="171"/>
      <c r="C674" s="150"/>
      <c r="D674" s="197"/>
      <c r="E674" s="198"/>
      <c r="F674" s="200"/>
    </row>
    <row r="675" spans="1:6">
      <c r="A675" s="164"/>
      <c r="B675" s="165" t="s">
        <v>2</v>
      </c>
      <c r="C675" s="166" t="s">
        <v>178</v>
      </c>
      <c r="D675" s="167"/>
      <c r="E675" s="168"/>
      <c r="F675" s="169">
        <f>SUM(F670:F674)</f>
        <v>0</v>
      </c>
    </row>
    <row r="676" spans="1:6">
      <c r="A676" s="170"/>
      <c r="B676" s="171"/>
      <c r="C676" s="150"/>
      <c r="D676" s="197"/>
      <c r="E676" s="198"/>
      <c r="F676" s="200"/>
    </row>
    <row r="677" spans="1:6">
      <c r="A677" s="150">
        <v>6500</v>
      </c>
      <c r="B677" s="152" t="s">
        <v>15</v>
      </c>
      <c r="C677" s="153"/>
      <c r="D677" s="162"/>
      <c r="E677" s="157"/>
      <c r="F677" s="158"/>
    </row>
    <row r="678" spans="1:6" ht="24">
      <c r="A678" s="159">
        <v>6501</v>
      </c>
      <c r="B678" s="160" t="s">
        <v>60</v>
      </c>
      <c r="C678" s="161" t="s">
        <v>122</v>
      </c>
      <c r="D678" s="162">
        <v>2</v>
      </c>
      <c r="E678" s="157"/>
      <c r="F678" s="158">
        <f t="shared" ref="F678:F682" si="77">+D678*E678</f>
        <v>0</v>
      </c>
    </row>
    <row r="679" spans="1:6">
      <c r="A679" s="159">
        <v>6502</v>
      </c>
      <c r="B679" s="160" t="s">
        <v>62</v>
      </c>
      <c r="C679" s="161" t="s">
        <v>122</v>
      </c>
      <c r="D679" s="162">
        <v>2</v>
      </c>
      <c r="E679" s="157"/>
      <c r="F679" s="158">
        <f t="shared" si="77"/>
        <v>0</v>
      </c>
    </row>
    <row r="680" spans="1:6">
      <c r="A680" s="159">
        <v>6503</v>
      </c>
      <c r="B680" s="160" t="s">
        <v>63</v>
      </c>
      <c r="C680" s="161" t="s">
        <v>122</v>
      </c>
      <c r="D680" s="162">
        <v>2</v>
      </c>
      <c r="E680" s="157"/>
      <c r="F680" s="158">
        <f t="shared" si="77"/>
        <v>0</v>
      </c>
    </row>
    <row r="681" spans="1:6">
      <c r="A681" s="159">
        <v>6504</v>
      </c>
      <c r="B681" s="160" t="s">
        <v>203</v>
      </c>
      <c r="C681" s="161" t="s">
        <v>122</v>
      </c>
      <c r="D681" s="162">
        <v>3</v>
      </c>
      <c r="E681" s="157"/>
      <c r="F681" s="158">
        <f t="shared" si="77"/>
        <v>0</v>
      </c>
    </row>
    <row r="682" spans="1:6" ht="24">
      <c r="A682" s="159">
        <v>6505</v>
      </c>
      <c r="B682" s="160" t="s">
        <v>204</v>
      </c>
      <c r="C682" s="161" t="s">
        <v>44</v>
      </c>
      <c r="D682" s="162">
        <v>1.1499999999999999</v>
      </c>
      <c r="E682" s="157"/>
      <c r="F682" s="158">
        <f t="shared" si="77"/>
        <v>0</v>
      </c>
    </row>
    <row r="683" spans="1:6">
      <c r="A683" s="159"/>
      <c r="B683" s="160"/>
      <c r="C683" s="161"/>
      <c r="D683" s="162"/>
      <c r="E683" s="157"/>
      <c r="F683" s="158"/>
    </row>
    <row r="684" spans="1:6">
      <c r="A684" s="164"/>
      <c r="B684" s="165" t="s">
        <v>2</v>
      </c>
      <c r="C684" s="166">
        <v>6500</v>
      </c>
      <c r="D684" s="195"/>
      <c r="E684" s="196"/>
      <c r="F684" s="169">
        <f>SUM(F678:F682)</f>
        <v>0</v>
      </c>
    </row>
    <row r="685" spans="1:6">
      <c r="A685" s="159"/>
      <c r="B685" s="160"/>
      <c r="C685" s="161"/>
      <c r="D685" s="162"/>
      <c r="E685" s="157"/>
      <c r="F685" s="158"/>
    </row>
    <row r="686" spans="1:6">
      <c r="A686" s="150">
        <v>6600</v>
      </c>
      <c r="B686" s="152" t="s">
        <v>146</v>
      </c>
      <c r="C686" s="153"/>
      <c r="D686" s="162"/>
      <c r="E686" s="157"/>
      <c r="F686" s="158"/>
    </row>
    <row r="687" spans="1:6">
      <c r="A687" s="150"/>
      <c r="B687" s="203" t="s">
        <v>17</v>
      </c>
      <c r="C687" s="153"/>
      <c r="D687" s="162"/>
      <c r="E687" s="157"/>
      <c r="F687" s="158"/>
    </row>
    <row r="688" spans="1:6" ht="24">
      <c r="A688" s="159">
        <v>6601</v>
      </c>
      <c r="B688" s="160" t="s">
        <v>64</v>
      </c>
      <c r="C688" s="161" t="s">
        <v>121</v>
      </c>
      <c r="D688" s="162">
        <v>20</v>
      </c>
      <c r="E688" s="157"/>
      <c r="F688" s="158">
        <f t="shared" ref="F688:F701" si="78">+D688*E688</f>
        <v>0</v>
      </c>
    </row>
    <row r="689" spans="1:6" ht="24">
      <c r="A689" s="159">
        <v>6602</v>
      </c>
      <c r="B689" s="160" t="s">
        <v>65</v>
      </c>
      <c r="C689" s="161" t="s">
        <v>122</v>
      </c>
      <c r="D689" s="162">
        <v>1</v>
      </c>
      <c r="E689" s="157"/>
      <c r="F689" s="158">
        <f t="shared" si="78"/>
        <v>0</v>
      </c>
    </row>
    <row r="690" spans="1:6" ht="24">
      <c r="A690" s="159">
        <v>6603</v>
      </c>
      <c r="B690" s="160" t="s">
        <v>66</v>
      </c>
      <c r="C690" s="161" t="s">
        <v>121</v>
      </c>
      <c r="D690" s="162">
        <v>10</v>
      </c>
      <c r="E690" s="157"/>
      <c r="F690" s="158">
        <f t="shared" si="78"/>
        <v>0</v>
      </c>
    </row>
    <row r="691" spans="1:6" ht="24">
      <c r="A691" s="159">
        <v>6604</v>
      </c>
      <c r="B691" s="160" t="s">
        <v>67</v>
      </c>
      <c r="C691" s="161" t="s">
        <v>122</v>
      </c>
      <c r="D691" s="162">
        <v>1</v>
      </c>
      <c r="E691" s="157"/>
      <c r="F691" s="158">
        <f t="shared" si="78"/>
        <v>0</v>
      </c>
    </row>
    <row r="692" spans="1:6">
      <c r="A692" s="159"/>
      <c r="B692" s="202" t="s">
        <v>18</v>
      </c>
      <c r="C692" s="161"/>
      <c r="D692" s="162"/>
      <c r="E692" s="157"/>
      <c r="F692" s="158"/>
    </row>
    <row r="693" spans="1:6" ht="36">
      <c r="A693" s="159">
        <v>6605</v>
      </c>
      <c r="B693" s="160" t="s">
        <v>68</v>
      </c>
      <c r="C693" s="161" t="s">
        <v>121</v>
      </c>
      <c r="D693" s="162">
        <v>20</v>
      </c>
      <c r="E693" s="157"/>
      <c r="F693" s="158">
        <f t="shared" si="78"/>
        <v>0</v>
      </c>
    </row>
    <row r="694" spans="1:6" ht="36">
      <c r="A694" s="159">
        <v>6606</v>
      </c>
      <c r="B694" s="160" t="s">
        <v>69</v>
      </c>
      <c r="C694" s="161" t="s">
        <v>121</v>
      </c>
      <c r="D694" s="162">
        <v>10</v>
      </c>
      <c r="E694" s="157"/>
      <c r="F694" s="158">
        <f t="shared" si="78"/>
        <v>0</v>
      </c>
    </row>
    <row r="695" spans="1:6" ht="24">
      <c r="A695" s="159">
        <v>6607</v>
      </c>
      <c r="B695" s="160" t="s">
        <v>70</v>
      </c>
      <c r="C695" s="161" t="s">
        <v>122</v>
      </c>
      <c r="D695" s="162">
        <v>1</v>
      </c>
      <c r="E695" s="157"/>
      <c r="F695" s="158">
        <f t="shared" si="78"/>
        <v>0</v>
      </c>
    </row>
    <row r="696" spans="1:6" ht="24">
      <c r="A696" s="159">
        <v>6608</v>
      </c>
      <c r="B696" s="160" t="s">
        <v>71</v>
      </c>
      <c r="C696" s="161" t="s">
        <v>122</v>
      </c>
      <c r="D696" s="162">
        <v>2</v>
      </c>
      <c r="E696" s="157"/>
      <c r="F696" s="158">
        <f t="shared" si="78"/>
        <v>0</v>
      </c>
    </row>
    <row r="697" spans="1:6" ht="24">
      <c r="A697" s="159">
        <v>6609</v>
      </c>
      <c r="B697" s="160" t="s">
        <v>72</v>
      </c>
      <c r="C697" s="161" t="s">
        <v>122</v>
      </c>
      <c r="D697" s="162">
        <v>1</v>
      </c>
      <c r="E697" s="157"/>
      <c r="F697" s="158">
        <f t="shared" si="78"/>
        <v>0</v>
      </c>
    </row>
    <row r="698" spans="1:6">
      <c r="A698" s="159"/>
      <c r="B698" s="202" t="s">
        <v>19</v>
      </c>
      <c r="C698" s="161"/>
      <c r="D698" s="162"/>
      <c r="E698" s="157"/>
      <c r="F698" s="158"/>
    </row>
    <row r="699" spans="1:6">
      <c r="A699" s="159">
        <v>6610</v>
      </c>
      <c r="B699" s="160" t="s">
        <v>73</v>
      </c>
      <c r="C699" s="161" t="s">
        <v>122</v>
      </c>
      <c r="D699" s="162">
        <v>2</v>
      </c>
      <c r="E699" s="157"/>
      <c r="F699" s="158">
        <f t="shared" si="78"/>
        <v>0</v>
      </c>
    </row>
    <row r="700" spans="1:6" ht="36">
      <c r="A700" s="159">
        <v>6611</v>
      </c>
      <c r="B700" s="160" t="s">
        <v>74</v>
      </c>
      <c r="C700" s="161" t="s">
        <v>121</v>
      </c>
      <c r="D700" s="162">
        <v>10</v>
      </c>
      <c r="E700" s="157"/>
      <c r="F700" s="158">
        <f t="shared" si="78"/>
        <v>0</v>
      </c>
    </row>
    <row r="701" spans="1:6" ht="36">
      <c r="A701" s="159">
        <v>6612</v>
      </c>
      <c r="B701" s="160" t="s">
        <v>75</v>
      </c>
      <c r="C701" s="161" t="s">
        <v>121</v>
      </c>
      <c r="D701" s="162">
        <v>20</v>
      </c>
      <c r="E701" s="157"/>
      <c r="F701" s="158">
        <f t="shared" si="78"/>
        <v>0</v>
      </c>
    </row>
    <row r="702" spans="1:6">
      <c r="A702" s="170"/>
      <c r="B702" s="176"/>
      <c r="C702" s="153"/>
      <c r="D702" s="162"/>
      <c r="E702" s="157"/>
      <c r="F702" s="158"/>
    </row>
    <row r="703" spans="1:6">
      <c r="A703" s="164"/>
      <c r="B703" s="165" t="s">
        <v>2</v>
      </c>
      <c r="C703" s="166">
        <v>6600</v>
      </c>
      <c r="D703" s="167"/>
      <c r="E703" s="168"/>
      <c r="F703" s="169">
        <f>SUM(F688:F701)</f>
        <v>0</v>
      </c>
    </row>
    <row r="704" spans="1:6">
      <c r="A704" s="170"/>
      <c r="B704" s="171"/>
      <c r="C704" s="150"/>
      <c r="D704" s="197"/>
      <c r="E704" s="198"/>
      <c r="F704" s="200"/>
    </row>
    <row r="705" spans="1:6">
      <c r="A705" s="150">
        <v>6700</v>
      </c>
      <c r="B705" s="152" t="s">
        <v>20</v>
      </c>
      <c r="C705" s="153"/>
      <c r="D705" s="162"/>
      <c r="E705" s="157"/>
      <c r="F705" s="158"/>
    </row>
    <row r="706" spans="1:6" ht="24">
      <c r="A706" s="159">
        <v>6701</v>
      </c>
      <c r="B706" s="160" t="s">
        <v>76</v>
      </c>
      <c r="C706" s="161" t="s">
        <v>122</v>
      </c>
      <c r="D706" s="162">
        <v>1</v>
      </c>
      <c r="E706" s="157"/>
      <c r="F706" s="158">
        <f t="shared" ref="F706:F707" si="79">+D706*E706</f>
        <v>0</v>
      </c>
    </row>
    <row r="707" spans="1:6" ht="24">
      <c r="A707" s="159">
        <v>6702</v>
      </c>
      <c r="B707" s="160" t="s">
        <v>77</v>
      </c>
      <c r="C707" s="161" t="s">
        <v>121</v>
      </c>
      <c r="D707" s="162">
        <v>30</v>
      </c>
      <c r="E707" s="157"/>
      <c r="F707" s="158">
        <f t="shared" si="79"/>
        <v>0</v>
      </c>
    </row>
    <row r="708" spans="1:6">
      <c r="A708" s="170"/>
      <c r="B708" s="176"/>
      <c r="C708" s="153"/>
      <c r="D708" s="162"/>
      <c r="E708" s="157"/>
      <c r="F708" s="158"/>
    </row>
    <row r="709" spans="1:6">
      <c r="A709" s="164"/>
      <c r="B709" s="165" t="s">
        <v>2</v>
      </c>
      <c r="C709" s="166">
        <v>6700</v>
      </c>
      <c r="D709" s="167"/>
      <c r="E709" s="168"/>
      <c r="F709" s="169">
        <f>SUM(F706:F707)</f>
        <v>0</v>
      </c>
    </row>
    <row r="710" spans="1:6">
      <c r="A710" s="170"/>
      <c r="B710" s="171"/>
      <c r="C710" s="150"/>
      <c r="D710" s="197"/>
      <c r="E710" s="198"/>
      <c r="F710" s="200"/>
    </row>
    <row r="711" spans="1:6">
      <c r="A711" s="150">
        <v>6800</v>
      </c>
      <c r="B711" s="152" t="s">
        <v>21</v>
      </c>
      <c r="C711" s="153"/>
      <c r="D711" s="162"/>
      <c r="E711" s="157"/>
      <c r="F711" s="158"/>
    </row>
    <row r="712" spans="1:6" ht="37.5" customHeight="1">
      <c r="A712" s="159">
        <v>6801</v>
      </c>
      <c r="B712" s="160" t="s">
        <v>170</v>
      </c>
      <c r="C712" s="161" t="s">
        <v>122</v>
      </c>
      <c r="D712" s="162">
        <v>3</v>
      </c>
      <c r="E712" s="157"/>
      <c r="F712" s="158">
        <f t="shared" ref="F712:F713" si="80">+D712*E712</f>
        <v>0</v>
      </c>
    </row>
    <row r="713" spans="1:6" ht="24">
      <c r="A713" s="159">
        <v>6802</v>
      </c>
      <c r="B713" s="160" t="s">
        <v>205</v>
      </c>
      <c r="C713" s="161" t="s">
        <v>140</v>
      </c>
      <c r="D713" s="162">
        <v>4</v>
      </c>
      <c r="E713" s="157"/>
      <c r="F713" s="158">
        <f t="shared" si="80"/>
        <v>0</v>
      </c>
    </row>
    <row r="714" spans="1:6">
      <c r="A714" s="170"/>
      <c r="B714" s="176"/>
      <c r="C714" s="153"/>
      <c r="D714" s="162"/>
      <c r="E714" s="157"/>
      <c r="F714" s="158"/>
    </row>
    <row r="715" spans="1:6">
      <c r="A715" s="164"/>
      <c r="B715" s="165" t="s">
        <v>2</v>
      </c>
      <c r="C715" s="166">
        <v>6800</v>
      </c>
      <c r="D715" s="167"/>
      <c r="E715" s="168"/>
      <c r="F715" s="169">
        <f>SUM(F712:F713)</f>
        <v>0</v>
      </c>
    </row>
    <row r="716" spans="1:6">
      <c r="A716" s="170"/>
      <c r="B716" s="176"/>
      <c r="C716" s="153"/>
      <c r="D716" s="162"/>
      <c r="E716" s="157"/>
      <c r="F716" s="158"/>
    </row>
    <row r="717" spans="1:6">
      <c r="A717" s="150">
        <v>6900</v>
      </c>
      <c r="B717" s="152" t="s">
        <v>22</v>
      </c>
      <c r="C717" s="153"/>
      <c r="D717" s="162"/>
      <c r="E717" s="157"/>
      <c r="F717" s="158"/>
    </row>
    <row r="718" spans="1:6">
      <c r="A718" s="159">
        <v>6901</v>
      </c>
      <c r="B718" s="160" t="s">
        <v>78</v>
      </c>
      <c r="C718" s="161" t="s">
        <v>31</v>
      </c>
      <c r="D718" s="162">
        <v>1</v>
      </c>
      <c r="E718" s="157"/>
      <c r="F718" s="158">
        <f t="shared" ref="F718:F743" si="81">+D718*E718</f>
        <v>0</v>
      </c>
    </row>
    <row r="719" spans="1:6" ht="24">
      <c r="A719" s="159">
        <v>6902</v>
      </c>
      <c r="B719" s="160" t="s">
        <v>79</v>
      </c>
      <c r="C719" s="161" t="s">
        <v>31</v>
      </c>
      <c r="D719" s="162">
        <v>1</v>
      </c>
      <c r="E719" s="157"/>
      <c r="F719" s="158">
        <f t="shared" si="81"/>
        <v>0</v>
      </c>
    </row>
    <row r="720" spans="1:6" ht="24">
      <c r="A720" s="159">
        <v>6903</v>
      </c>
      <c r="B720" s="160" t="s">
        <v>80</v>
      </c>
      <c r="C720" s="161" t="s">
        <v>30</v>
      </c>
      <c r="D720" s="162">
        <v>20</v>
      </c>
      <c r="E720" s="157"/>
      <c r="F720" s="158">
        <f t="shared" si="81"/>
        <v>0</v>
      </c>
    </row>
    <row r="721" spans="1:6" ht="36">
      <c r="A721" s="159">
        <v>6904</v>
      </c>
      <c r="B721" s="160" t="s">
        <v>81</v>
      </c>
      <c r="C721" s="161" t="s">
        <v>31</v>
      </c>
      <c r="D721" s="162">
        <v>1</v>
      </c>
      <c r="E721" s="157"/>
      <c r="F721" s="158">
        <f t="shared" si="81"/>
        <v>0</v>
      </c>
    </row>
    <row r="722" spans="1:6">
      <c r="A722" s="159">
        <v>6905</v>
      </c>
      <c r="B722" s="160" t="s">
        <v>82</v>
      </c>
      <c r="C722" s="161" t="s">
        <v>31</v>
      </c>
      <c r="D722" s="162">
        <v>1</v>
      </c>
      <c r="E722" s="157"/>
      <c r="F722" s="158">
        <f t="shared" si="81"/>
        <v>0</v>
      </c>
    </row>
    <row r="723" spans="1:6">
      <c r="A723" s="159">
        <v>6906</v>
      </c>
      <c r="B723" s="160" t="s">
        <v>83</v>
      </c>
      <c r="C723" s="161" t="s">
        <v>31</v>
      </c>
      <c r="D723" s="162">
        <v>30</v>
      </c>
      <c r="E723" s="157"/>
      <c r="F723" s="158">
        <f t="shared" si="81"/>
        <v>0</v>
      </c>
    </row>
    <row r="724" spans="1:6">
      <c r="A724" s="159">
        <v>6907</v>
      </c>
      <c r="B724" s="160" t="s">
        <v>84</v>
      </c>
      <c r="C724" s="161" t="s">
        <v>33</v>
      </c>
      <c r="D724" s="162">
        <v>2</v>
      </c>
      <c r="E724" s="157"/>
      <c r="F724" s="158">
        <f t="shared" si="81"/>
        <v>0</v>
      </c>
    </row>
    <row r="725" spans="1:6">
      <c r="A725" s="159">
        <v>6908</v>
      </c>
      <c r="B725" s="160" t="s">
        <v>85</v>
      </c>
      <c r="C725" s="161" t="s">
        <v>33</v>
      </c>
      <c r="D725" s="162">
        <v>24</v>
      </c>
      <c r="E725" s="157"/>
      <c r="F725" s="158">
        <f t="shared" si="81"/>
        <v>0</v>
      </c>
    </row>
    <row r="726" spans="1:6" ht="24">
      <c r="A726" s="159">
        <v>6909</v>
      </c>
      <c r="B726" s="160" t="s">
        <v>86</v>
      </c>
      <c r="C726" s="161" t="s">
        <v>30</v>
      </c>
      <c r="D726" s="162">
        <v>1900</v>
      </c>
      <c r="E726" s="157"/>
      <c r="F726" s="158">
        <f t="shared" si="81"/>
        <v>0</v>
      </c>
    </row>
    <row r="727" spans="1:6" ht="24">
      <c r="A727" s="159">
        <v>6910</v>
      </c>
      <c r="B727" s="160" t="s">
        <v>206</v>
      </c>
      <c r="C727" s="161" t="s">
        <v>121</v>
      </c>
      <c r="D727" s="162">
        <v>800</v>
      </c>
      <c r="E727" s="157"/>
      <c r="F727" s="158">
        <f t="shared" si="81"/>
        <v>0</v>
      </c>
    </row>
    <row r="728" spans="1:6" ht="24">
      <c r="A728" s="159">
        <v>6911</v>
      </c>
      <c r="B728" s="160" t="s">
        <v>207</v>
      </c>
      <c r="C728" s="161" t="s">
        <v>121</v>
      </c>
      <c r="D728" s="162">
        <v>100</v>
      </c>
      <c r="E728" s="157"/>
      <c r="F728" s="158">
        <f t="shared" si="81"/>
        <v>0</v>
      </c>
    </row>
    <row r="729" spans="1:6" ht="24">
      <c r="A729" s="159">
        <v>6912</v>
      </c>
      <c r="B729" s="160" t="s">
        <v>208</v>
      </c>
      <c r="C729" s="161" t="s">
        <v>121</v>
      </c>
      <c r="D729" s="162">
        <v>150</v>
      </c>
      <c r="E729" s="157"/>
      <c r="F729" s="158">
        <f t="shared" si="81"/>
        <v>0</v>
      </c>
    </row>
    <row r="730" spans="1:6" ht="24">
      <c r="A730" s="159">
        <v>6913</v>
      </c>
      <c r="B730" s="160" t="s">
        <v>209</v>
      </c>
      <c r="C730" s="161" t="s">
        <v>122</v>
      </c>
      <c r="D730" s="162">
        <v>4</v>
      </c>
      <c r="E730" s="157"/>
      <c r="F730" s="158">
        <f t="shared" si="81"/>
        <v>0</v>
      </c>
    </row>
    <row r="731" spans="1:6" ht="24">
      <c r="A731" s="159">
        <v>6914</v>
      </c>
      <c r="B731" s="160" t="s">
        <v>210</v>
      </c>
      <c r="C731" s="161" t="s">
        <v>122</v>
      </c>
      <c r="D731" s="162">
        <v>1</v>
      </c>
      <c r="E731" s="157"/>
      <c r="F731" s="158">
        <f t="shared" si="81"/>
        <v>0</v>
      </c>
    </row>
    <row r="732" spans="1:6" ht="24">
      <c r="A732" s="159">
        <v>6915</v>
      </c>
      <c r="B732" s="160" t="s">
        <v>211</v>
      </c>
      <c r="C732" s="161" t="s">
        <v>122</v>
      </c>
      <c r="D732" s="162">
        <v>10</v>
      </c>
      <c r="E732" s="157"/>
      <c r="F732" s="158">
        <f t="shared" si="81"/>
        <v>0</v>
      </c>
    </row>
    <row r="733" spans="1:6">
      <c r="A733" s="159">
        <v>6916</v>
      </c>
      <c r="B733" s="160" t="s">
        <v>212</v>
      </c>
      <c r="C733" s="161" t="s">
        <v>124</v>
      </c>
      <c r="D733" s="162">
        <v>1</v>
      </c>
      <c r="E733" s="157"/>
      <c r="F733" s="158">
        <f t="shared" si="81"/>
        <v>0</v>
      </c>
    </row>
    <row r="734" spans="1:6">
      <c r="A734" s="159">
        <v>6917</v>
      </c>
      <c r="B734" s="160" t="s">
        <v>213</v>
      </c>
      <c r="C734" s="161" t="s">
        <v>140</v>
      </c>
      <c r="D734" s="162">
        <v>13</v>
      </c>
      <c r="E734" s="157"/>
      <c r="F734" s="158">
        <f t="shared" si="81"/>
        <v>0</v>
      </c>
    </row>
    <row r="735" spans="1:6">
      <c r="A735" s="159">
        <v>6918</v>
      </c>
      <c r="B735" s="160" t="s">
        <v>214</v>
      </c>
      <c r="C735" s="161" t="s">
        <v>140</v>
      </c>
      <c r="D735" s="162">
        <v>2</v>
      </c>
      <c r="E735" s="157"/>
      <c r="F735" s="158">
        <f t="shared" si="81"/>
        <v>0</v>
      </c>
    </row>
    <row r="736" spans="1:6" ht="24">
      <c r="A736" s="159">
        <v>6919</v>
      </c>
      <c r="B736" s="160" t="s">
        <v>215</v>
      </c>
      <c r="C736" s="161" t="s">
        <v>121</v>
      </c>
      <c r="D736" s="162">
        <v>90</v>
      </c>
      <c r="E736" s="157"/>
      <c r="F736" s="158">
        <f t="shared" si="81"/>
        <v>0</v>
      </c>
    </row>
    <row r="737" spans="1:6" ht="24">
      <c r="A737" s="159">
        <v>6920</v>
      </c>
      <c r="B737" s="160" t="s">
        <v>216</v>
      </c>
      <c r="C737" s="161" t="s">
        <v>121</v>
      </c>
      <c r="D737" s="162">
        <v>30</v>
      </c>
      <c r="E737" s="157"/>
      <c r="F737" s="158">
        <f t="shared" si="81"/>
        <v>0</v>
      </c>
    </row>
    <row r="738" spans="1:6">
      <c r="A738" s="159">
        <v>6921</v>
      </c>
      <c r="B738" s="160" t="s">
        <v>217</v>
      </c>
      <c r="C738" s="161" t="s">
        <v>122</v>
      </c>
      <c r="D738" s="162">
        <v>1</v>
      </c>
      <c r="E738" s="157"/>
      <c r="F738" s="158">
        <f t="shared" si="81"/>
        <v>0</v>
      </c>
    </row>
    <row r="739" spans="1:6" ht="24">
      <c r="A739" s="159">
        <v>6922</v>
      </c>
      <c r="B739" s="160" t="s">
        <v>218</v>
      </c>
      <c r="C739" s="161" t="s">
        <v>122</v>
      </c>
      <c r="D739" s="162">
        <v>2</v>
      </c>
      <c r="E739" s="157"/>
      <c r="F739" s="158">
        <f t="shared" si="81"/>
        <v>0</v>
      </c>
    </row>
    <row r="740" spans="1:6">
      <c r="A740" s="159">
        <v>6923</v>
      </c>
      <c r="B740" s="160" t="s">
        <v>219</v>
      </c>
      <c r="C740" s="161" t="s">
        <v>140</v>
      </c>
      <c r="D740" s="162">
        <v>33</v>
      </c>
      <c r="E740" s="157"/>
      <c r="F740" s="158">
        <f t="shared" si="81"/>
        <v>0</v>
      </c>
    </row>
    <row r="741" spans="1:6">
      <c r="A741" s="159">
        <v>6924</v>
      </c>
      <c r="B741" s="160" t="s">
        <v>220</v>
      </c>
      <c r="C741" s="161" t="s">
        <v>140</v>
      </c>
      <c r="D741" s="162">
        <v>7</v>
      </c>
      <c r="E741" s="157"/>
      <c r="F741" s="158">
        <f t="shared" si="81"/>
        <v>0</v>
      </c>
    </row>
    <row r="742" spans="1:6" ht="36">
      <c r="A742" s="159">
        <v>6925</v>
      </c>
      <c r="B742" s="160" t="s">
        <v>221</v>
      </c>
      <c r="C742" s="161" t="s">
        <v>122</v>
      </c>
      <c r="D742" s="162">
        <v>40</v>
      </c>
      <c r="E742" s="157"/>
      <c r="F742" s="158">
        <f t="shared" si="81"/>
        <v>0</v>
      </c>
    </row>
    <row r="743" spans="1:6" ht="36">
      <c r="A743" s="159">
        <v>6926</v>
      </c>
      <c r="B743" s="160" t="s">
        <v>169</v>
      </c>
      <c r="C743" s="161" t="s">
        <v>122</v>
      </c>
      <c r="D743" s="162">
        <v>1</v>
      </c>
      <c r="E743" s="157"/>
      <c r="F743" s="158">
        <f t="shared" si="81"/>
        <v>0</v>
      </c>
    </row>
    <row r="744" spans="1:6">
      <c r="A744" s="159"/>
      <c r="B744" s="203" t="s">
        <v>145</v>
      </c>
      <c r="C744" s="153"/>
      <c r="D744" s="162"/>
      <c r="E744" s="157"/>
      <c r="F744" s="158"/>
    </row>
    <row r="745" spans="1:6" ht="24">
      <c r="A745" s="159">
        <v>6927</v>
      </c>
      <c r="B745" s="176" t="s">
        <v>222</v>
      </c>
      <c r="C745" s="153" t="s">
        <v>121</v>
      </c>
      <c r="D745" s="162">
        <v>50</v>
      </c>
      <c r="E745" s="157"/>
      <c r="F745" s="158">
        <f t="shared" ref="F745:F760" si="82">+D745*E745</f>
        <v>0</v>
      </c>
    </row>
    <row r="746" spans="1:6" ht="24">
      <c r="A746" s="159">
        <v>6928</v>
      </c>
      <c r="B746" s="176" t="s">
        <v>223</v>
      </c>
      <c r="C746" s="153" t="s">
        <v>121</v>
      </c>
      <c r="D746" s="162">
        <v>10</v>
      </c>
      <c r="E746" s="157"/>
      <c r="F746" s="158">
        <f t="shared" si="82"/>
        <v>0</v>
      </c>
    </row>
    <row r="747" spans="1:6" ht="24">
      <c r="A747" s="159">
        <v>6929</v>
      </c>
      <c r="B747" s="176" t="s">
        <v>86</v>
      </c>
      <c r="C747" s="153" t="s">
        <v>121</v>
      </c>
      <c r="D747" s="162">
        <v>300</v>
      </c>
      <c r="E747" s="157"/>
      <c r="F747" s="158">
        <f t="shared" si="82"/>
        <v>0</v>
      </c>
    </row>
    <row r="748" spans="1:6" ht="24">
      <c r="A748" s="159">
        <v>6930</v>
      </c>
      <c r="B748" s="176" t="s">
        <v>224</v>
      </c>
      <c r="C748" s="153" t="s">
        <v>121</v>
      </c>
      <c r="D748" s="162">
        <v>300</v>
      </c>
      <c r="E748" s="157"/>
      <c r="F748" s="158">
        <f t="shared" si="82"/>
        <v>0</v>
      </c>
    </row>
    <row r="749" spans="1:6" ht="36">
      <c r="A749" s="159">
        <v>6931</v>
      </c>
      <c r="B749" s="176" t="s">
        <v>126</v>
      </c>
      <c r="C749" s="153" t="s">
        <v>122</v>
      </c>
      <c r="D749" s="162">
        <v>1</v>
      </c>
      <c r="E749" s="157"/>
      <c r="F749" s="158">
        <f t="shared" si="82"/>
        <v>0</v>
      </c>
    </row>
    <row r="750" spans="1:6" ht="24">
      <c r="A750" s="159">
        <v>6932</v>
      </c>
      <c r="B750" s="176" t="s">
        <v>210</v>
      </c>
      <c r="C750" s="153" t="s">
        <v>122</v>
      </c>
      <c r="D750" s="162">
        <v>1</v>
      </c>
      <c r="E750" s="157"/>
      <c r="F750" s="158">
        <f t="shared" si="82"/>
        <v>0</v>
      </c>
    </row>
    <row r="751" spans="1:6" ht="24">
      <c r="A751" s="159">
        <v>6933</v>
      </c>
      <c r="B751" s="176" t="s">
        <v>225</v>
      </c>
      <c r="C751" s="153" t="s">
        <v>122</v>
      </c>
      <c r="D751" s="162">
        <v>3</v>
      </c>
      <c r="E751" s="157"/>
      <c r="F751" s="158">
        <f t="shared" si="82"/>
        <v>0</v>
      </c>
    </row>
    <row r="752" spans="1:6" ht="24">
      <c r="A752" s="159">
        <v>6934</v>
      </c>
      <c r="B752" s="176" t="s">
        <v>211</v>
      </c>
      <c r="C752" s="153" t="s">
        <v>122</v>
      </c>
      <c r="D752" s="162">
        <v>4</v>
      </c>
      <c r="E752" s="157"/>
      <c r="F752" s="158">
        <f t="shared" si="82"/>
        <v>0</v>
      </c>
    </row>
    <row r="753" spans="1:6" ht="24">
      <c r="A753" s="159">
        <v>6935</v>
      </c>
      <c r="B753" s="176" t="s">
        <v>226</v>
      </c>
      <c r="C753" s="153" t="s">
        <v>121</v>
      </c>
      <c r="D753" s="162">
        <v>35</v>
      </c>
      <c r="E753" s="157"/>
      <c r="F753" s="158">
        <f t="shared" si="82"/>
        <v>0</v>
      </c>
    </row>
    <row r="754" spans="1:6" ht="24">
      <c r="A754" s="159">
        <v>6936</v>
      </c>
      <c r="B754" s="176" t="s">
        <v>227</v>
      </c>
      <c r="C754" s="153" t="s">
        <v>121</v>
      </c>
      <c r="D754" s="162">
        <v>30</v>
      </c>
      <c r="E754" s="157"/>
      <c r="F754" s="158">
        <f t="shared" si="82"/>
        <v>0</v>
      </c>
    </row>
    <row r="755" spans="1:6">
      <c r="A755" s="159">
        <v>6937</v>
      </c>
      <c r="B755" s="176" t="s">
        <v>228</v>
      </c>
      <c r="C755" s="153" t="s">
        <v>140</v>
      </c>
      <c r="D755" s="162">
        <v>7</v>
      </c>
      <c r="E755" s="157"/>
      <c r="F755" s="158">
        <f t="shared" si="82"/>
        <v>0</v>
      </c>
    </row>
    <row r="756" spans="1:6" ht="24">
      <c r="A756" s="159">
        <v>6938</v>
      </c>
      <c r="B756" s="176" t="s">
        <v>215</v>
      </c>
      <c r="C756" s="153" t="s">
        <v>121</v>
      </c>
      <c r="D756" s="162">
        <v>20</v>
      </c>
      <c r="E756" s="157"/>
      <c r="F756" s="158">
        <f t="shared" si="82"/>
        <v>0</v>
      </c>
    </row>
    <row r="757" spans="1:6">
      <c r="A757" s="159">
        <v>6939</v>
      </c>
      <c r="B757" s="176" t="s">
        <v>219</v>
      </c>
      <c r="C757" s="153" t="s">
        <v>140</v>
      </c>
      <c r="D757" s="162">
        <v>4</v>
      </c>
      <c r="E757" s="157"/>
      <c r="F757" s="158">
        <f t="shared" si="82"/>
        <v>0</v>
      </c>
    </row>
    <row r="758" spans="1:6" ht="24">
      <c r="A758" s="159">
        <v>6940</v>
      </c>
      <c r="B758" s="176" t="s">
        <v>80</v>
      </c>
      <c r="C758" s="153" t="s">
        <v>121</v>
      </c>
      <c r="D758" s="162">
        <v>15</v>
      </c>
      <c r="E758" s="157"/>
      <c r="F758" s="158">
        <f t="shared" si="82"/>
        <v>0</v>
      </c>
    </row>
    <row r="759" spans="1:6">
      <c r="A759" s="159">
        <v>6941</v>
      </c>
      <c r="B759" s="176" t="s">
        <v>229</v>
      </c>
      <c r="C759" s="153" t="s">
        <v>122</v>
      </c>
      <c r="D759" s="162">
        <v>3</v>
      </c>
      <c r="E759" s="157"/>
      <c r="F759" s="158">
        <f t="shared" si="82"/>
        <v>0</v>
      </c>
    </row>
    <row r="760" spans="1:6" ht="36">
      <c r="A760" s="159">
        <v>6942</v>
      </c>
      <c r="B760" s="176" t="s">
        <v>230</v>
      </c>
      <c r="C760" s="153" t="s">
        <v>122</v>
      </c>
      <c r="D760" s="162">
        <v>1</v>
      </c>
      <c r="E760" s="157"/>
      <c r="F760" s="158">
        <f t="shared" si="82"/>
        <v>0</v>
      </c>
    </row>
    <row r="761" spans="1:6">
      <c r="A761" s="170"/>
      <c r="B761" s="176"/>
      <c r="C761" s="153"/>
      <c r="D761" s="162"/>
      <c r="E761" s="157"/>
      <c r="F761" s="158"/>
    </row>
    <row r="762" spans="1:6">
      <c r="A762" s="164"/>
      <c r="B762" s="165" t="s">
        <v>2</v>
      </c>
      <c r="C762" s="166">
        <v>6900</v>
      </c>
      <c r="D762" s="167"/>
      <c r="E762" s="168"/>
      <c r="F762" s="169">
        <f>SUM(F718:F761)</f>
        <v>0</v>
      </c>
    </row>
    <row r="763" spans="1:6">
      <c r="A763" s="170"/>
      <c r="B763" s="171"/>
      <c r="C763" s="150"/>
      <c r="D763" s="162"/>
      <c r="E763" s="157"/>
      <c r="F763" s="158"/>
    </row>
    <row r="764" spans="1:6">
      <c r="A764" s="170"/>
      <c r="B764" s="151" t="s">
        <v>23</v>
      </c>
      <c r="C764" s="150"/>
      <c r="D764" s="162"/>
      <c r="E764" s="157"/>
      <c r="F764" s="158"/>
    </row>
    <row r="765" spans="1:6">
      <c r="A765" s="181"/>
      <c r="B765" s="182"/>
      <c r="C765" s="173"/>
      <c r="D765" s="162"/>
      <c r="E765" s="157"/>
      <c r="F765" s="158"/>
    </row>
    <row r="766" spans="1:6">
      <c r="A766" s="150">
        <v>7000</v>
      </c>
      <c r="B766" s="152" t="s">
        <v>11</v>
      </c>
      <c r="C766" s="153"/>
      <c r="D766" s="162"/>
      <c r="E766" s="157"/>
      <c r="F766" s="158"/>
    </row>
    <row r="767" spans="1:6" ht="24">
      <c r="A767" s="159">
        <v>7001</v>
      </c>
      <c r="B767" s="176" t="s">
        <v>241</v>
      </c>
      <c r="C767" s="153" t="s">
        <v>44</v>
      </c>
      <c r="D767" s="162">
        <v>82.85</v>
      </c>
      <c r="E767" s="157"/>
      <c r="F767" s="158">
        <f t="shared" ref="F767:F769" si="83">+D767*E767</f>
        <v>0</v>
      </c>
    </row>
    <row r="768" spans="1:6">
      <c r="A768" s="159">
        <v>7002</v>
      </c>
      <c r="B768" s="176" t="s">
        <v>58</v>
      </c>
      <c r="C768" s="153" t="s">
        <v>125</v>
      </c>
      <c r="D768" s="162">
        <v>5.8</v>
      </c>
      <c r="E768" s="157"/>
      <c r="F768" s="158">
        <f t="shared" si="83"/>
        <v>0</v>
      </c>
    </row>
    <row r="769" spans="1:6" ht="48">
      <c r="A769" s="159">
        <v>7003</v>
      </c>
      <c r="B769" s="176" t="s">
        <v>59</v>
      </c>
      <c r="C769" s="153" t="s">
        <v>44</v>
      </c>
      <c r="D769" s="162">
        <v>82.85</v>
      </c>
      <c r="E769" s="157"/>
      <c r="F769" s="158">
        <f t="shared" si="83"/>
        <v>0</v>
      </c>
    </row>
    <row r="770" spans="1:6">
      <c r="A770" s="159"/>
      <c r="B770" s="184"/>
      <c r="C770" s="153"/>
      <c r="D770" s="162"/>
      <c r="E770" s="157"/>
      <c r="F770" s="158"/>
    </row>
    <row r="771" spans="1:6">
      <c r="A771" s="164"/>
      <c r="B771" s="165" t="s">
        <v>2</v>
      </c>
      <c r="C771" s="166">
        <v>7000</v>
      </c>
      <c r="D771" s="167"/>
      <c r="E771" s="168"/>
      <c r="F771" s="169">
        <f>SUM(F767:F770)</f>
        <v>0</v>
      </c>
    </row>
    <row r="772" spans="1:6">
      <c r="A772" s="181"/>
      <c r="B772" s="182"/>
      <c r="C772" s="173"/>
      <c r="D772" s="162"/>
      <c r="E772" s="157"/>
      <c r="F772" s="158"/>
    </row>
    <row r="773" spans="1:6">
      <c r="A773" s="150">
        <v>7100</v>
      </c>
      <c r="B773" s="152" t="s">
        <v>9</v>
      </c>
      <c r="C773" s="153"/>
      <c r="D773" s="162"/>
      <c r="E773" s="157"/>
      <c r="F773" s="158"/>
    </row>
    <row r="774" spans="1:6" ht="24">
      <c r="A774" s="159">
        <v>7101</v>
      </c>
      <c r="B774" s="160" t="s">
        <v>231</v>
      </c>
      <c r="C774" s="161" t="s">
        <v>124</v>
      </c>
      <c r="D774" s="162">
        <v>488.66</v>
      </c>
      <c r="E774" s="157"/>
      <c r="F774" s="158">
        <f t="shared" ref="F774:F776" si="84">+D774*E774</f>
        <v>0</v>
      </c>
    </row>
    <row r="775" spans="1:6" ht="24">
      <c r="A775" s="159">
        <v>7102</v>
      </c>
      <c r="B775" s="160" t="s">
        <v>232</v>
      </c>
      <c r="C775" s="161" t="s">
        <v>121</v>
      </c>
      <c r="D775" s="162">
        <v>5</v>
      </c>
      <c r="E775" s="157"/>
      <c r="F775" s="158">
        <f t="shared" si="84"/>
        <v>0</v>
      </c>
    </row>
    <row r="776" spans="1:6" ht="24">
      <c r="A776" s="159">
        <v>7103</v>
      </c>
      <c r="B776" s="160" t="s">
        <v>233</v>
      </c>
      <c r="C776" s="161" t="s">
        <v>44</v>
      </c>
      <c r="D776" s="162">
        <v>27.84</v>
      </c>
      <c r="E776" s="157"/>
      <c r="F776" s="158">
        <f t="shared" si="84"/>
        <v>0</v>
      </c>
    </row>
    <row r="777" spans="1:6">
      <c r="A777" s="159"/>
      <c r="B777" s="184"/>
      <c r="C777" s="153"/>
      <c r="D777" s="162"/>
      <c r="E777" s="157"/>
      <c r="F777" s="158"/>
    </row>
    <row r="778" spans="1:6">
      <c r="A778" s="164"/>
      <c r="B778" s="165" t="s">
        <v>2</v>
      </c>
      <c r="C778" s="166">
        <v>7100</v>
      </c>
      <c r="D778" s="167"/>
      <c r="E778" s="168"/>
      <c r="F778" s="169">
        <f>SUM(F774:F777)</f>
        <v>0</v>
      </c>
    </row>
    <row r="779" spans="1:6">
      <c r="A779" s="181"/>
      <c r="B779" s="182"/>
      <c r="C779" s="173"/>
      <c r="D779" s="162"/>
      <c r="E779" s="157"/>
      <c r="F779" s="158"/>
    </row>
    <row r="780" spans="1:6">
      <c r="A780" s="170"/>
      <c r="B780" s="151" t="s">
        <v>24</v>
      </c>
      <c r="C780" s="150"/>
      <c r="D780" s="162"/>
      <c r="E780" s="157"/>
      <c r="F780" s="158"/>
    </row>
    <row r="781" spans="1:6">
      <c r="A781" s="181"/>
      <c r="B781" s="182"/>
      <c r="C781" s="173"/>
      <c r="D781" s="162"/>
      <c r="E781" s="157"/>
      <c r="F781" s="158"/>
    </row>
    <row r="782" spans="1:6">
      <c r="A782" s="150">
        <v>7200</v>
      </c>
      <c r="B782" s="152" t="s">
        <v>25</v>
      </c>
      <c r="C782" s="153"/>
      <c r="D782" s="162"/>
      <c r="E782" s="157"/>
      <c r="F782" s="158"/>
    </row>
    <row r="783" spans="1:6" ht="24">
      <c r="A783" s="159">
        <v>7201</v>
      </c>
      <c r="B783" s="176" t="s">
        <v>87</v>
      </c>
      <c r="C783" s="153" t="s">
        <v>125</v>
      </c>
      <c r="D783" s="162">
        <v>8.98</v>
      </c>
      <c r="E783" s="157"/>
      <c r="F783" s="158">
        <f t="shared" ref="F783:F789" si="85">+D783*E783</f>
        <v>0</v>
      </c>
    </row>
    <row r="784" spans="1:6" ht="24">
      <c r="A784" s="159">
        <v>7202</v>
      </c>
      <c r="B784" s="176" t="s">
        <v>88</v>
      </c>
      <c r="C784" s="153" t="s">
        <v>44</v>
      </c>
      <c r="D784" s="162">
        <v>72.45</v>
      </c>
      <c r="E784" s="157"/>
      <c r="F784" s="158">
        <f t="shared" si="85"/>
        <v>0</v>
      </c>
    </row>
    <row r="785" spans="1:6" ht="36">
      <c r="A785" s="159">
        <v>7203</v>
      </c>
      <c r="B785" s="176" t="s">
        <v>89</v>
      </c>
      <c r="C785" s="153" t="s">
        <v>125</v>
      </c>
      <c r="D785" s="162">
        <v>12.13</v>
      </c>
      <c r="E785" s="157"/>
      <c r="F785" s="158">
        <f t="shared" si="85"/>
        <v>0</v>
      </c>
    </row>
    <row r="786" spans="1:6">
      <c r="A786" s="159">
        <v>7204</v>
      </c>
      <c r="B786" s="176" t="s">
        <v>234</v>
      </c>
      <c r="C786" s="153" t="s">
        <v>122</v>
      </c>
      <c r="D786" s="162">
        <v>6</v>
      </c>
      <c r="E786" s="157"/>
      <c r="F786" s="158">
        <f t="shared" si="85"/>
        <v>0</v>
      </c>
    </row>
    <row r="787" spans="1:6" ht="24">
      <c r="A787" s="159">
        <v>7205</v>
      </c>
      <c r="B787" s="176" t="s">
        <v>235</v>
      </c>
      <c r="C787" s="153" t="s">
        <v>121</v>
      </c>
      <c r="D787" s="162">
        <v>15.3</v>
      </c>
      <c r="E787" s="157"/>
      <c r="F787" s="158">
        <f t="shared" si="85"/>
        <v>0</v>
      </c>
    </row>
    <row r="788" spans="1:6" ht="24">
      <c r="A788" s="159">
        <v>7206</v>
      </c>
      <c r="B788" s="176" t="s">
        <v>236</v>
      </c>
      <c r="C788" s="153" t="s">
        <v>44</v>
      </c>
      <c r="D788" s="162">
        <v>7.04</v>
      </c>
      <c r="E788" s="157"/>
      <c r="F788" s="158">
        <f t="shared" si="85"/>
        <v>0</v>
      </c>
    </row>
    <row r="789" spans="1:6" ht="24">
      <c r="A789" s="159">
        <v>7207</v>
      </c>
      <c r="B789" s="176" t="s">
        <v>237</v>
      </c>
      <c r="C789" s="153" t="s">
        <v>122</v>
      </c>
      <c r="D789" s="162">
        <v>10</v>
      </c>
      <c r="E789" s="157"/>
      <c r="F789" s="158">
        <f t="shared" si="85"/>
        <v>0</v>
      </c>
    </row>
    <row r="790" spans="1:6">
      <c r="A790" s="170"/>
      <c r="B790" s="176"/>
      <c r="C790" s="153"/>
      <c r="D790" s="162"/>
      <c r="E790" s="157"/>
      <c r="F790" s="158"/>
    </row>
    <row r="791" spans="1:6">
      <c r="A791" s="164"/>
      <c r="B791" s="165" t="s">
        <v>2</v>
      </c>
      <c r="C791" s="166">
        <v>7200</v>
      </c>
      <c r="D791" s="167"/>
      <c r="E791" s="168"/>
      <c r="F791" s="169">
        <f>SUM(F783:F789)</f>
        <v>0</v>
      </c>
    </row>
    <row r="792" spans="1:6">
      <c r="A792" s="181"/>
      <c r="B792" s="182"/>
      <c r="C792" s="173"/>
      <c r="D792" s="162"/>
      <c r="E792" s="157"/>
      <c r="F792" s="158"/>
    </row>
    <row r="793" spans="1:6">
      <c r="A793" s="150">
        <v>7300</v>
      </c>
      <c r="B793" s="152" t="s">
        <v>8</v>
      </c>
      <c r="C793" s="153"/>
      <c r="D793" s="162"/>
      <c r="E793" s="157"/>
      <c r="F793" s="158"/>
    </row>
    <row r="794" spans="1:6" ht="24">
      <c r="A794" s="159">
        <v>7301</v>
      </c>
      <c r="B794" s="176" t="s">
        <v>53</v>
      </c>
      <c r="C794" s="153" t="s">
        <v>44</v>
      </c>
      <c r="D794" s="162">
        <v>59.36</v>
      </c>
      <c r="E794" s="157"/>
      <c r="F794" s="158">
        <f t="shared" ref="F794:F796" si="86">+D794*E794</f>
        <v>0</v>
      </c>
    </row>
    <row r="795" spans="1:6" ht="24">
      <c r="A795" s="159">
        <v>7302</v>
      </c>
      <c r="B795" s="176" t="s">
        <v>90</v>
      </c>
      <c r="C795" s="153" t="s">
        <v>44</v>
      </c>
      <c r="D795" s="162">
        <v>8.2799999999999994</v>
      </c>
      <c r="E795" s="157"/>
      <c r="F795" s="158">
        <f t="shared" si="86"/>
        <v>0</v>
      </c>
    </row>
    <row r="796" spans="1:6" ht="24">
      <c r="A796" s="159">
        <v>7303</v>
      </c>
      <c r="B796" s="176" t="s">
        <v>238</v>
      </c>
      <c r="C796" s="153" t="s">
        <v>44</v>
      </c>
      <c r="D796" s="162">
        <v>2.4</v>
      </c>
      <c r="E796" s="157"/>
      <c r="F796" s="158">
        <f t="shared" si="86"/>
        <v>0</v>
      </c>
    </row>
    <row r="797" spans="1:6">
      <c r="A797" s="170"/>
      <c r="B797" s="176"/>
      <c r="C797" s="153"/>
      <c r="D797" s="162"/>
      <c r="E797" s="157"/>
      <c r="F797" s="158"/>
    </row>
    <row r="798" spans="1:6">
      <c r="A798" s="164"/>
      <c r="B798" s="165" t="s">
        <v>2</v>
      </c>
      <c r="C798" s="166">
        <v>7300</v>
      </c>
      <c r="D798" s="167"/>
      <c r="E798" s="168"/>
      <c r="F798" s="169">
        <f>SUM(F794:F797)</f>
        <v>0</v>
      </c>
    </row>
    <row r="799" spans="1:6">
      <c r="A799" s="181"/>
      <c r="B799" s="182"/>
      <c r="C799" s="173"/>
      <c r="D799" s="162"/>
      <c r="E799" s="157"/>
      <c r="F799" s="158"/>
    </row>
    <row r="800" spans="1:6">
      <c r="A800" s="150">
        <v>7400</v>
      </c>
      <c r="B800" s="152" t="s">
        <v>10</v>
      </c>
      <c r="C800" s="153"/>
      <c r="D800" s="162"/>
      <c r="E800" s="157"/>
      <c r="F800" s="158"/>
    </row>
    <row r="801" spans="1:6">
      <c r="A801" s="159">
        <v>7401</v>
      </c>
      <c r="B801" s="176" t="s">
        <v>239</v>
      </c>
      <c r="C801" s="153" t="s">
        <v>44</v>
      </c>
      <c r="D801" s="162">
        <v>165.32</v>
      </c>
      <c r="E801" s="157"/>
      <c r="F801" s="158">
        <f t="shared" ref="F801:F804" si="87">+D801*E801</f>
        <v>0</v>
      </c>
    </row>
    <row r="802" spans="1:6">
      <c r="A802" s="159">
        <v>7402</v>
      </c>
      <c r="B802" s="176" t="s">
        <v>55</v>
      </c>
      <c r="C802" s="153" t="s">
        <v>44</v>
      </c>
      <c r="D802" s="162">
        <v>165.32</v>
      </c>
      <c r="E802" s="157"/>
      <c r="F802" s="158">
        <f t="shared" si="87"/>
        <v>0</v>
      </c>
    </row>
    <row r="803" spans="1:6" ht="36">
      <c r="A803" s="159">
        <v>7403</v>
      </c>
      <c r="B803" s="176" t="s">
        <v>56</v>
      </c>
      <c r="C803" s="153" t="s">
        <v>44</v>
      </c>
      <c r="D803" s="162">
        <v>84.92</v>
      </c>
      <c r="E803" s="157"/>
      <c r="F803" s="158">
        <f t="shared" si="87"/>
        <v>0</v>
      </c>
    </row>
    <row r="804" spans="1:6" ht="36">
      <c r="A804" s="159">
        <v>7404</v>
      </c>
      <c r="B804" s="176" t="s">
        <v>240</v>
      </c>
      <c r="C804" s="153" t="s">
        <v>44</v>
      </c>
      <c r="D804" s="162">
        <v>83.3</v>
      </c>
      <c r="E804" s="157"/>
      <c r="F804" s="158">
        <f t="shared" si="87"/>
        <v>0</v>
      </c>
    </row>
    <row r="805" spans="1:6">
      <c r="A805" s="170"/>
      <c r="B805" s="176"/>
      <c r="C805" s="153"/>
      <c r="D805" s="162"/>
      <c r="E805" s="157"/>
      <c r="F805" s="158"/>
    </row>
    <row r="806" spans="1:6">
      <c r="A806" s="164"/>
      <c r="B806" s="165" t="s">
        <v>2</v>
      </c>
      <c r="C806" s="166">
        <v>7400</v>
      </c>
      <c r="D806" s="167"/>
      <c r="E806" s="168"/>
      <c r="F806" s="169">
        <f>SUM(F801:F805)</f>
        <v>0</v>
      </c>
    </row>
    <row r="807" spans="1:6">
      <c r="A807" s="170"/>
      <c r="B807" s="171"/>
      <c r="C807" s="150"/>
      <c r="D807" s="162"/>
      <c r="E807" s="157"/>
      <c r="F807" s="158"/>
    </row>
    <row r="808" spans="1:6">
      <c r="A808" s="150">
        <v>7500</v>
      </c>
      <c r="B808" s="152" t="s">
        <v>11</v>
      </c>
      <c r="C808" s="153"/>
      <c r="D808" s="162"/>
      <c r="E808" s="157"/>
      <c r="F808" s="158"/>
    </row>
    <row r="809" spans="1:6" ht="24">
      <c r="A809" s="159">
        <v>7501</v>
      </c>
      <c r="B809" s="176" t="s">
        <v>241</v>
      </c>
      <c r="C809" s="153" t="s">
        <v>44</v>
      </c>
      <c r="D809" s="162">
        <v>24.38</v>
      </c>
      <c r="E809" s="157"/>
      <c r="F809" s="158">
        <f t="shared" ref="F809:F811" si="88">+D809*E809</f>
        <v>0</v>
      </c>
    </row>
    <row r="810" spans="1:6">
      <c r="A810" s="159">
        <v>7502</v>
      </c>
      <c r="B810" s="176" t="s">
        <v>58</v>
      </c>
      <c r="C810" s="153" t="s">
        <v>125</v>
      </c>
      <c r="D810" s="162">
        <v>1.2</v>
      </c>
      <c r="E810" s="157"/>
      <c r="F810" s="158">
        <f t="shared" si="88"/>
        <v>0</v>
      </c>
    </row>
    <row r="811" spans="1:6" ht="48">
      <c r="A811" s="159">
        <v>7503</v>
      </c>
      <c r="B811" s="176" t="s">
        <v>59</v>
      </c>
      <c r="C811" s="153" t="s">
        <v>44</v>
      </c>
      <c r="D811" s="162">
        <v>24.38</v>
      </c>
      <c r="E811" s="157"/>
      <c r="F811" s="158">
        <f t="shared" si="88"/>
        <v>0</v>
      </c>
    </row>
    <row r="812" spans="1:6">
      <c r="A812" s="170"/>
      <c r="B812" s="176"/>
      <c r="C812" s="153"/>
      <c r="D812" s="162"/>
      <c r="E812" s="157"/>
      <c r="F812" s="158"/>
    </row>
    <row r="813" spans="1:6">
      <c r="A813" s="164"/>
      <c r="B813" s="165" t="s">
        <v>2</v>
      </c>
      <c r="C813" s="166">
        <v>7500</v>
      </c>
      <c r="D813" s="167"/>
      <c r="E813" s="168"/>
      <c r="F813" s="169">
        <f>SUM(F809:F812)</f>
        <v>0</v>
      </c>
    </row>
    <row r="814" spans="1:6">
      <c r="A814" s="170"/>
      <c r="B814" s="171"/>
      <c r="C814" s="150"/>
      <c r="D814" s="162"/>
      <c r="E814" s="157"/>
      <c r="F814" s="158"/>
    </row>
    <row r="815" spans="1:6">
      <c r="A815" s="150">
        <v>7600</v>
      </c>
      <c r="B815" s="152" t="s">
        <v>26</v>
      </c>
      <c r="C815" s="153"/>
      <c r="D815" s="162"/>
      <c r="E815" s="157"/>
      <c r="F815" s="158"/>
    </row>
    <row r="816" spans="1:6">
      <c r="A816" s="159">
        <v>7601</v>
      </c>
      <c r="B816" s="176" t="s">
        <v>193</v>
      </c>
      <c r="C816" s="153" t="s">
        <v>44</v>
      </c>
      <c r="D816" s="162">
        <v>12.18</v>
      </c>
      <c r="E816" s="157"/>
      <c r="F816" s="158">
        <f t="shared" ref="F816" si="89">+D816*E816</f>
        <v>0</v>
      </c>
    </row>
    <row r="817" spans="1:6">
      <c r="A817" s="159">
        <v>7602</v>
      </c>
      <c r="B817" s="176" t="s">
        <v>242</v>
      </c>
      <c r="C817" s="153" t="s">
        <v>44</v>
      </c>
      <c r="D817" s="162">
        <v>12.18</v>
      </c>
      <c r="E817" s="157"/>
      <c r="F817" s="158">
        <f>+D817*E817</f>
        <v>0</v>
      </c>
    </row>
    <row r="818" spans="1:6">
      <c r="A818" s="170"/>
      <c r="B818" s="176"/>
      <c r="C818" s="153"/>
      <c r="D818" s="162"/>
      <c r="E818" s="157"/>
      <c r="F818" s="158"/>
    </row>
    <row r="819" spans="1:6">
      <c r="A819" s="164"/>
      <c r="B819" s="165" t="s">
        <v>2</v>
      </c>
      <c r="C819" s="166">
        <v>7600</v>
      </c>
      <c r="D819" s="167"/>
      <c r="E819" s="168"/>
      <c r="F819" s="169">
        <f>SUM(F816:F818)</f>
        <v>0</v>
      </c>
    </row>
    <row r="820" spans="1:6">
      <c r="A820" s="170"/>
      <c r="B820" s="171"/>
      <c r="C820" s="150"/>
      <c r="D820" s="162"/>
      <c r="E820" s="157"/>
      <c r="F820" s="158"/>
    </row>
    <row r="821" spans="1:6">
      <c r="A821" s="150">
        <v>7700</v>
      </c>
      <c r="B821" s="152" t="s">
        <v>14</v>
      </c>
      <c r="C821" s="153"/>
      <c r="D821" s="162"/>
      <c r="E821" s="157"/>
      <c r="F821" s="158"/>
    </row>
    <row r="822" spans="1:6">
      <c r="A822" s="159">
        <v>7701</v>
      </c>
      <c r="B822" s="176" t="s">
        <v>199</v>
      </c>
      <c r="C822" s="153" t="s">
        <v>44</v>
      </c>
      <c r="D822" s="162">
        <v>24.38</v>
      </c>
      <c r="E822" s="157"/>
      <c r="F822" s="158">
        <f t="shared" ref="F822:F823" si="90">+D822*E822</f>
        <v>0</v>
      </c>
    </row>
    <row r="823" spans="1:6">
      <c r="A823" s="159">
        <v>7702</v>
      </c>
      <c r="B823" s="176" t="s">
        <v>202</v>
      </c>
      <c r="C823" s="153" t="s">
        <v>44</v>
      </c>
      <c r="D823" s="162">
        <v>24.38</v>
      </c>
      <c r="E823" s="157"/>
      <c r="F823" s="158">
        <f t="shared" si="90"/>
        <v>0</v>
      </c>
    </row>
    <row r="824" spans="1:6">
      <c r="A824" s="159"/>
      <c r="B824" s="160"/>
      <c r="C824" s="161"/>
      <c r="D824" s="162"/>
      <c r="E824" s="157"/>
      <c r="F824" s="158"/>
    </row>
    <row r="825" spans="1:6">
      <c r="A825" s="164"/>
      <c r="B825" s="165" t="s">
        <v>2</v>
      </c>
      <c r="C825" s="166">
        <v>7700</v>
      </c>
      <c r="D825" s="167"/>
      <c r="E825" s="168"/>
      <c r="F825" s="169">
        <f>SUM(F822:F823)</f>
        <v>0</v>
      </c>
    </row>
    <row r="826" spans="1:6">
      <c r="A826" s="170"/>
      <c r="B826" s="171"/>
      <c r="C826" s="150"/>
      <c r="D826" s="162"/>
      <c r="E826" s="157"/>
      <c r="F826" s="158"/>
    </row>
    <row r="827" spans="1:6">
      <c r="A827" s="150">
        <v>7800</v>
      </c>
      <c r="B827" s="152" t="s">
        <v>15</v>
      </c>
      <c r="C827" s="153"/>
      <c r="D827" s="162"/>
      <c r="E827" s="157"/>
      <c r="F827" s="158"/>
    </row>
    <row r="828" spans="1:6" ht="24">
      <c r="A828" s="159">
        <v>7801</v>
      </c>
      <c r="B828" s="176" t="s">
        <v>91</v>
      </c>
      <c r="C828" s="153" t="s">
        <v>140</v>
      </c>
      <c r="D828" s="162">
        <v>4</v>
      </c>
      <c r="E828" s="157"/>
      <c r="F828" s="158">
        <f t="shared" ref="F828:F837" si="91">+D828*E828</f>
        <v>0</v>
      </c>
    </row>
    <row r="829" spans="1:6" ht="24">
      <c r="A829" s="159">
        <v>7802</v>
      </c>
      <c r="B829" s="176" t="s">
        <v>246</v>
      </c>
      <c r="C829" s="153" t="s">
        <v>122</v>
      </c>
      <c r="D829" s="162">
        <v>2</v>
      </c>
      <c r="E829" s="157"/>
      <c r="F829" s="158">
        <f t="shared" si="91"/>
        <v>0</v>
      </c>
    </row>
    <row r="830" spans="1:6">
      <c r="A830" s="159">
        <v>7803</v>
      </c>
      <c r="B830" s="176" t="s">
        <v>93</v>
      </c>
      <c r="C830" s="153" t="s">
        <v>122</v>
      </c>
      <c r="D830" s="162">
        <v>6</v>
      </c>
      <c r="E830" s="157"/>
      <c r="F830" s="158">
        <f t="shared" si="91"/>
        <v>0</v>
      </c>
    </row>
    <row r="831" spans="1:6">
      <c r="A831" s="159">
        <v>7804</v>
      </c>
      <c r="B831" s="176" t="s">
        <v>94</v>
      </c>
      <c r="C831" s="153" t="s">
        <v>122</v>
      </c>
      <c r="D831" s="162">
        <v>4</v>
      </c>
      <c r="E831" s="157"/>
      <c r="F831" s="158">
        <f t="shared" si="91"/>
        <v>0</v>
      </c>
    </row>
    <row r="832" spans="1:6" ht="24">
      <c r="A832" s="159">
        <v>7805</v>
      </c>
      <c r="B832" s="176" t="s">
        <v>95</v>
      </c>
      <c r="C832" s="153" t="s">
        <v>122</v>
      </c>
      <c r="D832" s="162">
        <v>2</v>
      </c>
      <c r="E832" s="157"/>
      <c r="F832" s="158">
        <f t="shared" si="91"/>
        <v>0</v>
      </c>
    </row>
    <row r="833" spans="1:6">
      <c r="A833" s="159">
        <v>7806</v>
      </c>
      <c r="B833" s="176" t="s">
        <v>247</v>
      </c>
      <c r="C833" s="153" t="s">
        <v>122</v>
      </c>
      <c r="D833" s="162">
        <v>2</v>
      </c>
      <c r="E833" s="157"/>
      <c r="F833" s="158">
        <f t="shared" si="91"/>
        <v>0</v>
      </c>
    </row>
    <row r="834" spans="1:6" ht="24">
      <c r="A834" s="159">
        <v>7807</v>
      </c>
      <c r="B834" s="176" t="s">
        <v>97</v>
      </c>
      <c r="C834" s="153" t="s">
        <v>122</v>
      </c>
      <c r="D834" s="162">
        <v>4</v>
      </c>
      <c r="E834" s="157"/>
      <c r="F834" s="158">
        <f t="shared" si="91"/>
        <v>0</v>
      </c>
    </row>
    <row r="835" spans="1:6">
      <c r="A835" s="159">
        <v>7808</v>
      </c>
      <c r="B835" s="176" t="s">
        <v>98</v>
      </c>
      <c r="C835" s="153" t="s">
        <v>122</v>
      </c>
      <c r="D835" s="162">
        <v>4</v>
      </c>
      <c r="E835" s="157"/>
      <c r="F835" s="158">
        <f t="shared" si="91"/>
        <v>0</v>
      </c>
    </row>
    <row r="836" spans="1:6" ht="24">
      <c r="A836" s="159">
        <v>7809</v>
      </c>
      <c r="B836" s="176" t="s">
        <v>99</v>
      </c>
      <c r="C836" s="153" t="s">
        <v>122</v>
      </c>
      <c r="D836" s="162">
        <v>6</v>
      </c>
      <c r="E836" s="157"/>
      <c r="F836" s="158">
        <f t="shared" si="91"/>
        <v>0</v>
      </c>
    </row>
    <row r="837" spans="1:6">
      <c r="A837" s="159">
        <v>7810</v>
      </c>
      <c r="B837" s="176" t="s">
        <v>100</v>
      </c>
      <c r="C837" s="153" t="s">
        <v>122</v>
      </c>
      <c r="D837" s="162">
        <v>6</v>
      </c>
      <c r="E837" s="157"/>
      <c r="F837" s="158">
        <f t="shared" si="91"/>
        <v>0</v>
      </c>
    </row>
    <row r="838" spans="1:6">
      <c r="A838" s="170"/>
      <c r="B838" s="176"/>
      <c r="C838" s="153"/>
      <c r="D838" s="162"/>
      <c r="E838" s="157"/>
      <c r="F838" s="158"/>
    </row>
    <row r="839" spans="1:6">
      <c r="A839" s="164"/>
      <c r="B839" s="165" t="s">
        <v>2</v>
      </c>
      <c r="C839" s="166">
        <v>7800</v>
      </c>
      <c r="D839" s="167"/>
      <c r="E839" s="168"/>
      <c r="F839" s="169">
        <f>SUM(F828:F837)</f>
        <v>0</v>
      </c>
    </row>
    <row r="840" spans="1:6">
      <c r="A840" s="170"/>
      <c r="B840" s="171"/>
      <c r="C840" s="150"/>
      <c r="D840" s="197"/>
      <c r="E840" s="198"/>
      <c r="F840" s="200"/>
    </row>
    <row r="841" spans="1:6">
      <c r="A841" s="150">
        <v>7900</v>
      </c>
      <c r="B841" s="152" t="s">
        <v>27</v>
      </c>
      <c r="C841" s="153"/>
      <c r="D841" s="162"/>
      <c r="E841" s="157"/>
      <c r="F841" s="158"/>
    </row>
    <row r="842" spans="1:6" ht="36">
      <c r="A842" s="159">
        <v>7901</v>
      </c>
      <c r="B842" s="176" t="s">
        <v>101</v>
      </c>
      <c r="C842" s="153" t="s">
        <v>122</v>
      </c>
      <c r="D842" s="162">
        <v>4</v>
      </c>
      <c r="E842" s="157"/>
      <c r="F842" s="158">
        <f t="shared" ref="F842:F845" si="92">+D842*E842</f>
        <v>0</v>
      </c>
    </row>
    <row r="843" spans="1:6" ht="24">
      <c r="A843" s="159">
        <v>7902</v>
      </c>
      <c r="B843" s="176" t="s">
        <v>102</v>
      </c>
      <c r="C843" s="153" t="s">
        <v>122</v>
      </c>
      <c r="D843" s="162">
        <v>4</v>
      </c>
      <c r="E843" s="157"/>
      <c r="F843" s="158">
        <f t="shared" si="92"/>
        <v>0</v>
      </c>
    </row>
    <row r="844" spans="1:6" ht="36">
      <c r="A844" s="159">
        <v>7903</v>
      </c>
      <c r="B844" s="176" t="s">
        <v>103</v>
      </c>
      <c r="C844" s="153" t="s">
        <v>122</v>
      </c>
      <c r="D844" s="162">
        <v>2</v>
      </c>
      <c r="E844" s="157"/>
      <c r="F844" s="158">
        <f t="shared" si="92"/>
        <v>0</v>
      </c>
    </row>
    <row r="845" spans="1:6" ht="24">
      <c r="A845" s="159">
        <v>7904</v>
      </c>
      <c r="B845" s="176" t="s">
        <v>243</v>
      </c>
      <c r="C845" s="153" t="s">
        <v>121</v>
      </c>
      <c r="D845" s="162">
        <v>1.8</v>
      </c>
      <c r="E845" s="157"/>
      <c r="F845" s="158">
        <f t="shared" si="92"/>
        <v>0</v>
      </c>
    </row>
    <row r="846" spans="1:6">
      <c r="A846" s="170"/>
      <c r="B846" s="176"/>
      <c r="C846" s="153"/>
      <c r="D846" s="162"/>
      <c r="E846" s="157"/>
      <c r="F846" s="158"/>
    </row>
    <row r="847" spans="1:6">
      <c r="A847" s="164"/>
      <c r="B847" s="165" t="s">
        <v>2</v>
      </c>
      <c r="C847" s="166">
        <v>7900</v>
      </c>
      <c r="D847" s="167"/>
      <c r="E847" s="168"/>
      <c r="F847" s="169">
        <f>SUM(F842:F845)</f>
        <v>0</v>
      </c>
    </row>
    <row r="848" spans="1:6">
      <c r="A848" s="170"/>
      <c r="B848" s="176"/>
      <c r="C848" s="153"/>
      <c r="D848" s="162"/>
      <c r="E848" s="157"/>
      <c r="F848" s="158"/>
    </row>
    <row r="849" spans="1:6">
      <c r="A849" s="150">
        <v>8000</v>
      </c>
      <c r="B849" s="152" t="s">
        <v>16</v>
      </c>
      <c r="C849" s="153"/>
      <c r="D849" s="162"/>
      <c r="E849" s="157"/>
      <c r="F849" s="158"/>
    </row>
    <row r="850" spans="1:6">
      <c r="A850" s="150"/>
      <c r="B850" s="203" t="s">
        <v>17</v>
      </c>
      <c r="C850" s="153"/>
      <c r="D850" s="162"/>
      <c r="E850" s="157"/>
      <c r="F850" s="158"/>
    </row>
    <row r="851" spans="1:6" ht="24">
      <c r="A851" s="159">
        <v>8001</v>
      </c>
      <c r="B851" s="176" t="s">
        <v>64</v>
      </c>
      <c r="C851" s="153" t="s">
        <v>121</v>
      </c>
      <c r="D851" s="162">
        <v>30</v>
      </c>
      <c r="E851" s="157"/>
      <c r="F851" s="158">
        <f t="shared" ref="F851:F853" si="93">+D851*E851</f>
        <v>0</v>
      </c>
    </row>
    <row r="852" spans="1:6" ht="24">
      <c r="A852" s="159">
        <v>8002</v>
      </c>
      <c r="B852" s="176" t="s">
        <v>66</v>
      </c>
      <c r="C852" s="153" t="s">
        <v>121</v>
      </c>
      <c r="D852" s="162">
        <v>10</v>
      </c>
      <c r="E852" s="157"/>
      <c r="F852" s="158">
        <f t="shared" si="93"/>
        <v>0</v>
      </c>
    </row>
    <row r="853" spans="1:6" ht="24">
      <c r="A853" s="159">
        <v>8002</v>
      </c>
      <c r="B853" s="176" t="s">
        <v>65</v>
      </c>
      <c r="C853" s="153" t="s">
        <v>122</v>
      </c>
      <c r="D853" s="162">
        <v>4</v>
      </c>
      <c r="E853" s="157"/>
      <c r="F853" s="158">
        <f t="shared" si="93"/>
        <v>0</v>
      </c>
    </row>
    <row r="854" spans="1:6">
      <c r="A854" s="159"/>
      <c r="B854" s="203" t="s">
        <v>18</v>
      </c>
      <c r="C854" s="161"/>
      <c r="D854" s="162"/>
      <c r="E854" s="157"/>
      <c r="F854" s="158"/>
    </row>
    <row r="855" spans="1:6" ht="36">
      <c r="A855" s="159">
        <v>8003</v>
      </c>
      <c r="B855" s="176" t="s">
        <v>68</v>
      </c>
      <c r="C855" s="153" t="s">
        <v>121</v>
      </c>
      <c r="D855" s="162">
        <v>15</v>
      </c>
      <c r="E855" s="157"/>
      <c r="F855" s="158">
        <f t="shared" ref="F855:F857" si="94">+D855*E855</f>
        <v>0</v>
      </c>
    </row>
    <row r="856" spans="1:6" ht="36">
      <c r="A856" s="159">
        <v>8004</v>
      </c>
      <c r="B856" s="176" t="s">
        <v>69</v>
      </c>
      <c r="C856" s="153" t="s">
        <v>121</v>
      </c>
      <c r="D856" s="162">
        <v>30</v>
      </c>
      <c r="E856" s="157"/>
      <c r="F856" s="158">
        <f t="shared" si="94"/>
        <v>0</v>
      </c>
    </row>
    <row r="857" spans="1:6" ht="24">
      <c r="A857" s="159">
        <v>8005</v>
      </c>
      <c r="B857" s="176" t="s">
        <v>71</v>
      </c>
      <c r="C857" s="153" t="s">
        <v>122</v>
      </c>
      <c r="D857" s="162">
        <v>4</v>
      </c>
      <c r="E857" s="157"/>
      <c r="F857" s="158">
        <f t="shared" si="94"/>
        <v>0</v>
      </c>
    </row>
    <row r="858" spans="1:6">
      <c r="A858" s="170"/>
      <c r="B858" s="176"/>
      <c r="C858" s="153"/>
      <c r="D858" s="162"/>
      <c r="E858" s="157"/>
      <c r="F858" s="158"/>
    </row>
    <row r="859" spans="1:6">
      <c r="A859" s="164"/>
      <c r="B859" s="165" t="s">
        <v>2</v>
      </c>
      <c r="C859" s="166">
        <v>8000</v>
      </c>
      <c r="D859" s="167"/>
      <c r="E859" s="168"/>
      <c r="F859" s="169">
        <f>SUM(F851:F857)</f>
        <v>0</v>
      </c>
    </row>
    <row r="860" spans="1:6">
      <c r="A860" s="170"/>
      <c r="B860" s="171"/>
      <c r="C860" s="150"/>
      <c r="D860" s="197"/>
      <c r="E860" s="198"/>
      <c r="F860" s="200"/>
    </row>
    <row r="861" spans="1:6">
      <c r="A861" s="150">
        <v>8100</v>
      </c>
      <c r="B861" s="152" t="s">
        <v>22</v>
      </c>
      <c r="C861" s="153"/>
      <c r="D861" s="162"/>
      <c r="E861" s="157"/>
      <c r="F861" s="158"/>
    </row>
    <row r="862" spans="1:6">
      <c r="A862" s="159">
        <v>8101</v>
      </c>
      <c r="B862" s="176" t="s">
        <v>83</v>
      </c>
      <c r="C862" s="153" t="s">
        <v>122</v>
      </c>
      <c r="D862" s="162">
        <v>8</v>
      </c>
      <c r="E862" s="157"/>
      <c r="F862" s="158">
        <f t="shared" ref="F862:F865" si="95">+D862*E862</f>
        <v>0</v>
      </c>
    </row>
    <row r="863" spans="1:6">
      <c r="A863" s="159">
        <v>8102</v>
      </c>
      <c r="B863" s="176" t="s">
        <v>84</v>
      </c>
      <c r="C863" s="153" t="s">
        <v>140</v>
      </c>
      <c r="D863" s="162">
        <v>4</v>
      </c>
      <c r="E863" s="157"/>
      <c r="F863" s="158">
        <f t="shared" si="95"/>
        <v>0</v>
      </c>
    </row>
    <row r="864" spans="1:6">
      <c r="A864" s="159">
        <v>8103</v>
      </c>
      <c r="B864" s="176" t="s">
        <v>85</v>
      </c>
      <c r="C864" s="153" t="s">
        <v>140</v>
      </c>
      <c r="D864" s="162">
        <v>8</v>
      </c>
      <c r="E864" s="157"/>
      <c r="F864" s="158">
        <f t="shared" si="95"/>
        <v>0</v>
      </c>
    </row>
    <row r="865" spans="1:6" ht="36">
      <c r="A865" s="159">
        <v>8104</v>
      </c>
      <c r="B865" s="176" t="s">
        <v>248</v>
      </c>
      <c r="C865" s="153" t="s">
        <v>122</v>
      </c>
      <c r="D865" s="162">
        <v>8</v>
      </c>
      <c r="E865" s="157"/>
      <c r="F865" s="158">
        <f t="shared" si="95"/>
        <v>0</v>
      </c>
    </row>
    <row r="866" spans="1:6">
      <c r="A866" s="170"/>
      <c r="B866" s="176"/>
      <c r="C866" s="153"/>
      <c r="D866" s="162"/>
      <c r="E866" s="157"/>
      <c r="F866" s="158"/>
    </row>
    <row r="867" spans="1:6">
      <c r="A867" s="164"/>
      <c r="B867" s="165" t="s">
        <v>2</v>
      </c>
      <c r="C867" s="166">
        <v>8100</v>
      </c>
      <c r="D867" s="167"/>
      <c r="E867" s="168"/>
      <c r="F867" s="169">
        <f>SUM(F862:F865)</f>
        <v>0</v>
      </c>
    </row>
    <row r="868" spans="1:6">
      <c r="A868" s="170"/>
      <c r="B868" s="171"/>
      <c r="C868" s="150"/>
      <c r="D868" s="162"/>
      <c r="E868" s="157"/>
      <c r="F868" s="158"/>
    </row>
    <row r="869" spans="1:6">
      <c r="A869" s="150">
        <v>8200</v>
      </c>
      <c r="B869" s="152" t="s">
        <v>28</v>
      </c>
      <c r="C869" s="153"/>
      <c r="D869" s="162"/>
      <c r="E869" s="157"/>
      <c r="F869" s="158"/>
    </row>
    <row r="870" spans="1:6">
      <c r="A870" s="159">
        <v>8201</v>
      </c>
      <c r="B870" s="176" t="s">
        <v>105</v>
      </c>
      <c r="C870" s="153" t="s">
        <v>44</v>
      </c>
      <c r="D870" s="162">
        <v>359.34</v>
      </c>
      <c r="E870" s="157"/>
      <c r="F870" s="158">
        <f t="shared" ref="F870" si="96">+D870*E870</f>
        <v>0</v>
      </c>
    </row>
    <row r="871" spans="1:6">
      <c r="A871" s="159"/>
      <c r="B871" s="160"/>
      <c r="C871" s="161"/>
      <c r="D871" s="162"/>
      <c r="E871" s="157"/>
      <c r="F871" s="158"/>
    </row>
    <row r="872" spans="1:6">
      <c r="A872" s="164"/>
      <c r="B872" s="165" t="s">
        <v>2</v>
      </c>
      <c r="C872" s="166">
        <v>8200</v>
      </c>
      <c r="D872" s="167"/>
      <c r="E872" s="168"/>
      <c r="F872" s="169">
        <f>F870</f>
        <v>0</v>
      </c>
    </row>
    <row r="873" spans="1:6">
      <c r="A873" s="170"/>
      <c r="B873" s="171"/>
      <c r="C873" s="150"/>
      <c r="D873" s="197"/>
      <c r="E873" s="198"/>
      <c r="F873" s="198"/>
    </row>
    <row r="874" spans="1:6">
      <c r="A874" s="150">
        <v>8300</v>
      </c>
      <c r="B874" s="152" t="s">
        <v>107</v>
      </c>
      <c r="C874" s="153"/>
      <c r="D874" s="162"/>
      <c r="E874" s="157"/>
      <c r="F874" s="158"/>
    </row>
    <row r="875" spans="1:6">
      <c r="A875" s="159" t="s">
        <v>176</v>
      </c>
      <c r="B875" s="176" t="s">
        <v>244</v>
      </c>
      <c r="C875" s="153" t="s">
        <v>44</v>
      </c>
      <c r="D875" s="162">
        <v>7.82</v>
      </c>
      <c r="E875" s="157"/>
      <c r="F875" s="158">
        <f t="shared" ref="F875" si="97">+D875*E875</f>
        <v>0</v>
      </c>
    </row>
    <row r="876" spans="1:6">
      <c r="A876" s="159"/>
      <c r="B876" s="160"/>
      <c r="C876" s="161"/>
      <c r="D876" s="162"/>
      <c r="E876" s="157"/>
      <c r="F876" s="158"/>
    </row>
    <row r="877" spans="1:6">
      <c r="A877" s="164"/>
      <c r="B877" s="165" t="s">
        <v>2</v>
      </c>
      <c r="C877" s="166" t="s">
        <v>179</v>
      </c>
      <c r="D877" s="167"/>
      <c r="E877" s="168"/>
      <c r="F877" s="169">
        <f>F875</f>
        <v>0</v>
      </c>
    </row>
    <row r="878" spans="1:6">
      <c r="A878" s="159"/>
      <c r="B878" s="160"/>
      <c r="C878" s="161"/>
      <c r="D878" s="199"/>
      <c r="E878" s="157"/>
      <c r="F878" s="158"/>
    </row>
    <row r="879" spans="1:6">
      <c r="A879" s="238"/>
      <c r="B879" s="239" t="s">
        <v>158</v>
      </c>
      <c r="C879" s="239"/>
      <c r="D879" s="240"/>
      <c r="E879" s="241"/>
      <c r="F879" s="242">
        <f>SUM(F600:F878)/2</f>
        <v>0</v>
      </c>
    </row>
    <row r="880" spans="1:6" ht="14.25">
      <c r="A880" s="243"/>
      <c r="B880" s="244"/>
      <c r="C880" s="243"/>
      <c r="D880" s="245"/>
      <c r="E880" s="246"/>
      <c r="F880" s="246"/>
    </row>
    <row r="881" spans="1:6">
      <c r="A881" s="150">
        <v>8400</v>
      </c>
      <c r="B881" s="152" t="s">
        <v>166</v>
      </c>
      <c r="C881" s="153"/>
      <c r="D881" s="162"/>
      <c r="E881" s="157"/>
      <c r="F881" s="158"/>
    </row>
    <row r="882" spans="1:6" ht="33.75" customHeight="1">
      <c r="A882" s="159">
        <v>8401</v>
      </c>
      <c r="B882" s="176" t="s">
        <v>249</v>
      </c>
      <c r="C882" s="153" t="s">
        <v>44</v>
      </c>
      <c r="D882" s="162">
        <v>900</v>
      </c>
      <c r="E882" s="157"/>
      <c r="F882" s="158">
        <f t="shared" ref="F882:F884" si="98">+D882*E882</f>
        <v>0</v>
      </c>
    </row>
    <row r="883" spans="1:6" ht="33.75" customHeight="1">
      <c r="A883" s="159">
        <v>8402</v>
      </c>
      <c r="B883" s="176" t="s">
        <v>244</v>
      </c>
      <c r="C883" s="153" t="s">
        <v>44</v>
      </c>
      <c r="D883" s="162">
        <v>636.9</v>
      </c>
      <c r="E883" s="157"/>
      <c r="F883" s="158">
        <f t="shared" ref="F883" si="99">+D883*E883</f>
        <v>0</v>
      </c>
    </row>
    <row r="884" spans="1:6">
      <c r="A884" s="159">
        <v>8403</v>
      </c>
      <c r="B884" s="176" t="s">
        <v>165</v>
      </c>
      <c r="C884" s="153" t="s">
        <v>168</v>
      </c>
      <c r="D884" s="162">
        <v>1200</v>
      </c>
      <c r="E884" s="157"/>
      <c r="F884" s="158">
        <f t="shared" si="98"/>
        <v>0</v>
      </c>
    </row>
    <row r="885" spans="1:6">
      <c r="A885" s="159">
        <v>8404</v>
      </c>
      <c r="B885" s="176" t="s">
        <v>164</v>
      </c>
      <c r="C885" s="153" t="s">
        <v>121</v>
      </c>
      <c r="D885" s="162">
        <v>72</v>
      </c>
      <c r="E885" s="157"/>
      <c r="F885" s="158">
        <f t="shared" ref="F885" si="100">+D885*E885</f>
        <v>0</v>
      </c>
    </row>
    <row r="886" spans="1:6" ht="24">
      <c r="A886" s="159">
        <v>8405</v>
      </c>
      <c r="B886" s="176" t="s">
        <v>250</v>
      </c>
      <c r="C886" s="153" t="s">
        <v>122</v>
      </c>
      <c r="D886" s="162">
        <v>12</v>
      </c>
      <c r="E886" s="157"/>
      <c r="F886" s="158">
        <f t="shared" ref="F886:F891" si="101">+D886*E886</f>
        <v>0</v>
      </c>
    </row>
    <row r="887" spans="1:6" ht="36">
      <c r="A887" s="159">
        <v>8406</v>
      </c>
      <c r="B887" s="176" t="s">
        <v>248</v>
      </c>
      <c r="C887" s="153" t="s">
        <v>122</v>
      </c>
      <c r="D887" s="162">
        <v>18</v>
      </c>
      <c r="E887" s="157"/>
      <c r="F887" s="158">
        <f t="shared" si="101"/>
        <v>0</v>
      </c>
    </row>
    <row r="888" spans="1:6" ht="24">
      <c r="A888" s="159">
        <v>8407</v>
      </c>
      <c r="B888" s="176" t="s">
        <v>216</v>
      </c>
      <c r="C888" s="153" t="s">
        <v>121</v>
      </c>
      <c r="D888" s="162">
        <v>45</v>
      </c>
      <c r="E888" s="157"/>
      <c r="F888" s="158">
        <f t="shared" si="101"/>
        <v>0</v>
      </c>
    </row>
    <row r="889" spans="1:6">
      <c r="A889" s="159">
        <v>8408</v>
      </c>
      <c r="B889" s="176" t="s">
        <v>219</v>
      </c>
      <c r="C889" s="153" t="s">
        <v>140</v>
      </c>
      <c r="D889" s="162">
        <v>18</v>
      </c>
      <c r="E889" s="157"/>
      <c r="F889" s="158">
        <f t="shared" si="101"/>
        <v>0</v>
      </c>
    </row>
    <row r="890" spans="1:6" ht="24">
      <c r="A890" s="159">
        <v>8409</v>
      </c>
      <c r="B890" s="176" t="s">
        <v>86</v>
      </c>
      <c r="C890" s="153" t="s">
        <v>121</v>
      </c>
      <c r="D890" s="162">
        <v>405</v>
      </c>
      <c r="E890" s="157"/>
      <c r="F890" s="158">
        <f t="shared" si="101"/>
        <v>0</v>
      </c>
    </row>
    <row r="891" spans="1:6" ht="24">
      <c r="A891" s="159">
        <v>8410</v>
      </c>
      <c r="B891" s="176" t="s">
        <v>251</v>
      </c>
      <c r="C891" s="153" t="s">
        <v>121</v>
      </c>
      <c r="D891" s="162">
        <v>15</v>
      </c>
      <c r="E891" s="157"/>
      <c r="F891" s="158">
        <f t="shared" si="101"/>
        <v>0</v>
      </c>
    </row>
    <row r="892" spans="1:6">
      <c r="A892" s="170"/>
      <c r="B892" s="176"/>
      <c r="C892" s="153"/>
      <c r="D892" s="162"/>
      <c r="E892" s="157"/>
      <c r="F892" s="158"/>
    </row>
    <row r="893" spans="1:6">
      <c r="A893" s="164"/>
      <c r="B893" s="165" t="s">
        <v>2</v>
      </c>
      <c r="C893" s="166">
        <v>8400</v>
      </c>
      <c r="D893" s="167"/>
      <c r="E893" s="168"/>
      <c r="F893" s="169">
        <f>SUM(F882:F891)</f>
        <v>0</v>
      </c>
    </row>
    <row r="894" spans="1:6">
      <c r="A894" s="247"/>
      <c r="B894" s="248"/>
      <c r="C894" s="249"/>
      <c r="D894" s="250"/>
      <c r="E894" s="251"/>
      <c r="F894" s="252"/>
    </row>
    <row r="895" spans="1:6" ht="16.5">
      <c r="A895" s="117"/>
      <c r="B895" s="118" t="s">
        <v>127</v>
      </c>
      <c r="C895" s="119"/>
      <c r="D895" s="120"/>
      <c r="E895" s="253">
        <f>F27+F316+F593+F879+F893</f>
        <v>0</v>
      </c>
      <c r="F895" s="254"/>
    </row>
    <row r="896" spans="1:6" ht="16.5">
      <c r="A896" s="117"/>
      <c r="B896" s="118" t="s">
        <v>252</v>
      </c>
      <c r="C896" s="119"/>
      <c r="D896" s="120"/>
      <c r="E896" s="253">
        <f>E895*0</f>
        <v>0</v>
      </c>
      <c r="F896" s="254"/>
    </row>
    <row r="897" spans="1:6" ht="16.5">
      <c r="A897" s="117"/>
      <c r="B897" s="118" t="s">
        <v>127</v>
      </c>
      <c r="C897" s="119"/>
      <c r="D897" s="120"/>
      <c r="E897" s="253">
        <f>E895+E896</f>
        <v>0</v>
      </c>
      <c r="F897" s="254"/>
    </row>
    <row r="900" spans="1:6">
      <c r="F900" s="201"/>
    </row>
  </sheetData>
  <mergeCells count="4">
    <mergeCell ref="E897:F897"/>
    <mergeCell ref="E896:F896"/>
    <mergeCell ref="E895:F895"/>
    <mergeCell ref="A10:F10"/>
  </mergeCells>
  <pageMargins left="0.9055118110236221" right="0.51181102362204722" top="0.78740157480314965" bottom="0.78740157480314965" header="0.31496062992125984" footer="0.31496062992125984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T92"/>
  <sheetViews>
    <sheetView tabSelected="1" view="pageBreakPreview" topLeftCell="D25" zoomScale="120" zoomScaleSheetLayoutView="120" workbookViewId="0">
      <selection activeCell="O40" sqref="O40"/>
    </sheetView>
  </sheetViews>
  <sheetFormatPr defaultRowHeight="12"/>
  <cols>
    <col min="1" max="1" width="6.7109375" style="5" customWidth="1"/>
    <col min="2" max="2" width="30.7109375" style="5" customWidth="1"/>
    <col min="3" max="14" width="10.7109375" style="5" customWidth="1"/>
    <col min="15" max="15" width="15.7109375" style="5" customWidth="1"/>
    <col min="16" max="256" width="9.140625" style="5"/>
    <col min="257" max="257" width="6.7109375" style="5" customWidth="1"/>
    <col min="258" max="258" width="30.7109375" style="5" customWidth="1"/>
    <col min="259" max="264" width="10.7109375" style="5" customWidth="1"/>
    <col min="265" max="265" width="15.7109375" style="5" customWidth="1"/>
    <col min="266" max="266" width="9.140625" style="5"/>
    <col min="267" max="267" width="24.5703125" style="5" customWidth="1"/>
    <col min="268" max="512" width="9.140625" style="5"/>
    <col min="513" max="513" width="6.7109375" style="5" customWidth="1"/>
    <col min="514" max="514" width="30.7109375" style="5" customWidth="1"/>
    <col min="515" max="520" width="10.7109375" style="5" customWidth="1"/>
    <col min="521" max="521" width="15.7109375" style="5" customWidth="1"/>
    <col min="522" max="522" width="9.140625" style="5"/>
    <col min="523" max="523" width="24.5703125" style="5" customWidth="1"/>
    <col min="524" max="768" width="9.140625" style="5"/>
    <col min="769" max="769" width="6.7109375" style="5" customWidth="1"/>
    <col min="770" max="770" width="30.7109375" style="5" customWidth="1"/>
    <col min="771" max="776" width="10.7109375" style="5" customWidth="1"/>
    <col min="777" max="777" width="15.7109375" style="5" customWidth="1"/>
    <col min="778" max="778" width="9.140625" style="5"/>
    <col min="779" max="779" width="24.5703125" style="5" customWidth="1"/>
    <col min="780" max="1024" width="9.140625" style="5"/>
    <col min="1025" max="1025" width="6.7109375" style="5" customWidth="1"/>
    <col min="1026" max="1026" width="30.7109375" style="5" customWidth="1"/>
    <col min="1027" max="1032" width="10.7109375" style="5" customWidth="1"/>
    <col min="1033" max="1033" width="15.7109375" style="5" customWidth="1"/>
    <col min="1034" max="1034" width="9.140625" style="5"/>
    <col min="1035" max="1035" width="24.5703125" style="5" customWidth="1"/>
    <col min="1036" max="1280" width="9.140625" style="5"/>
    <col min="1281" max="1281" width="6.7109375" style="5" customWidth="1"/>
    <col min="1282" max="1282" width="30.7109375" style="5" customWidth="1"/>
    <col min="1283" max="1288" width="10.7109375" style="5" customWidth="1"/>
    <col min="1289" max="1289" width="15.7109375" style="5" customWidth="1"/>
    <col min="1290" max="1290" width="9.140625" style="5"/>
    <col min="1291" max="1291" width="24.5703125" style="5" customWidth="1"/>
    <col min="1292" max="1536" width="9.140625" style="5"/>
    <col min="1537" max="1537" width="6.7109375" style="5" customWidth="1"/>
    <col min="1538" max="1538" width="30.7109375" style="5" customWidth="1"/>
    <col min="1539" max="1544" width="10.7109375" style="5" customWidth="1"/>
    <col min="1545" max="1545" width="15.7109375" style="5" customWidth="1"/>
    <col min="1546" max="1546" width="9.140625" style="5"/>
    <col min="1547" max="1547" width="24.5703125" style="5" customWidth="1"/>
    <col min="1548" max="1792" width="9.140625" style="5"/>
    <col min="1793" max="1793" width="6.7109375" style="5" customWidth="1"/>
    <col min="1794" max="1794" width="30.7109375" style="5" customWidth="1"/>
    <col min="1795" max="1800" width="10.7109375" style="5" customWidth="1"/>
    <col min="1801" max="1801" width="15.7109375" style="5" customWidth="1"/>
    <col min="1802" max="1802" width="9.140625" style="5"/>
    <col min="1803" max="1803" width="24.5703125" style="5" customWidth="1"/>
    <col min="1804" max="2048" width="9.140625" style="5"/>
    <col min="2049" max="2049" width="6.7109375" style="5" customWidth="1"/>
    <col min="2050" max="2050" width="30.7109375" style="5" customWidth="1"/>
    <col min="2051" max="2056" width="10.7109375" style="5" customWidth="1"/>
    <col min="2057" max="2057" width="15.7109375" style="5" customWidth="1"/>
    <col min="2058" max="2058" width="9.140625" style="5"/>
    <col min="2059" max="2059" width="24.5703125" style="5" customWidth="1"/>
    <col min="2060" max="2304" width="9.140625" style="5"/>
    <col min="2305" max="2305" width="6.7109375" style="5" customWidth="1"/>
    <col min="2306" max="2306" width="30.7109375" style="5" customWidth="1"/>
    <col min="2307" max="2312" width="10.7109375" style="5" customWidth="1"/>
    <col min="2313" max="2313" width="15.7109375" style="5" customWidth="1"/>
    <col min="2314" max="2314" width="9.140625" style="5"/>
    <col min="2315" max="2315" width="24.5703125" style="5" customWidth="1"/>
    <col min="2316" max="2560" width="9.140625" style="5"/>
    <col min="2561" max="2561" width="6.7109375" style="5" customWidth="1"/>
    <col min="2562" max="2562" width="30.7109375" style="5" customWidth="1"/>
    <col min="2563" max="2568" width="10.7109375" style="5" customWidth="1"/>
    <col min="2569" max="2569" width="15.7109375" style="5" customWidth="1"/>
    <col min="2570" max="2570" width="9.140625" style="5"/>
    <col min="2571" max="2571" width="24.5703125" style="5" customWidth="1"/>
    <col min="2572" max="2816" width="9.140625" style="5"/>
    <col min="2817" max="2817" width="6.7109375" style="5" customWidth="1"/>
    <col min="2818" max="2818" width="30.7109375" style="5" customWidth="1"/>
    <col min="2819" max="2824" width="10.7109375" style="5" customWidth="1"/>
    <col min="2825" max="2825" width="15.7109375" style="5" customWidth="1"/>
    <col min="2826" max="2826" width="9.140625" style="5"/>
    <col min="2827" max="2827" width="24.5703125" style="5" customWidth="1"/>
    <col min="2828" max="3072" width="9.140625" style="5"/>
    <col min="3073" max="3073" width="6.7109375" style="5" customWidth="1"/>
    <col min="3074" max="3074" width="30.7109375" style="5" customWidth="1"/>
    <col min="3075" max="3080" width="10.7109375" style="5" customWidth="1"/>
    <col min="3081" max="3081" width="15.7109375" style="5" customWidth="1"/>
    <col min="3082" max="3082" width="9.140625" style="5"/>
    <col min="3083" max="3083" width="24.5703125" style="5" customWidth="1"/>
    <col min="3084" max="3328" width="9.140625" style="5"/>
    <col min="3329" max="3329" width="6.7109375" style="5" customWidth="1"/>
    <col min="3330" max="3330" width="30.7109375" style="5" customWidth="1"/>
    <col min="3331" max="3336" width="10.7109375" style="5" customWidth="1"/>
    <col min="3337" max="3337" width="15.7109375" style="5" customWidth="1"/>
    <col min="3338" max="3338" width="9.140625" style="5"/>
    <col min="3339" max="3339" width="24.5703125" style="5" customWidth="1"/>
    <col min="3340" max="3584" width="9.140625" style="5"/>
    <col min="3585" max="3585" width="6.7109375" style="5" customWidth="1"/>
    <col min="3586" max="3586" width="30.7109375" style="5" customWidth="1"/>
    <col min="3587" max="3592" width="10.7109375" style="5" customWidth="1"/>
    <col min="3593" max="3593" width="15.7109375" style="5" customWidth="1"/>
    <col min="3594" max="3594" width="9.140625" style="5"/>
    <col min="3595" max="3595" width="24.5703125" style="5" customWidth="1"/>
    <col min="3596" max="3840" width="9.140625" style="5"/>
    <col min="3841" max="3841" width="6.7109375" style="5" customWidth="1"/>
    <col min="3842" max="3842" width="30.7109375" style="5" customWidth="1"/>
    <col min="3843" max="3848" width="10.7109375" style="5" customWidth="1"/>
    <col min="3849" max="3849" width="15.7109375" style="5" customWidth="1"/>
    <col min="3850" max="3850" width="9.140625" style="5"/>
    <col min="3851" max="3851" width="24.5703125" style="5" customWidth="1"/>
    <col min="3852" max="4096" width="9.140625" style="5"/>
    <col min="4097" max="4097" width="6.7109375" style="5" customWidth="1"/>
    <col min="4098" max="4098" width="30.7109375" style="5" customWidth="1"/>
    <col min="4099" max="4104" width="10.7109375" style="5" customWidth="1"/>
    <col min="4105" max="4105" width="15.7109375" style="5" customWidth="1"/>
    <col min="4106" max="4106" width="9.140625" style="5"/>
    <col min="4107" max="4107" width="24.5703125" style="5" customWidth="1"/>
    <col min="4108" max="4352" width="9.140625" style="5"/>
    <col min="4353" max="4353" width="6.7109375" style="5" customWidth="1"/>
    <col min="4354" max="4354" width="30.7109375" style="5" customWidth="1"/>
    <col min="4355" max="4360" width="10.7109375" style="5" customWidth="1"/>
    <col min="4361" max="4361" width="15.7109375" style="5" customWidth="1"/>
    <col min="4362" max="4362" width="9.140625" style="5"/>
    <col min="4363" max="4363" width="24.5703125" style="5" customWidth="1"/>
    <col min="4364" max="4608" width="9.140625" style="5"/>
    <col min="4609" max="4609" width="6.7109375" style="5" customWidth="1"/>
    <col min="4610" max="4610" width="30.7109375" style="5" customWidth="1"/>
    <col min="4611" max="4616" width="10.7109375" style="5" customWidth="1"/>
    <col min="4617" max="4617" width="15.7109375" style="5" customWidth="1"/>
    <col min="4618" max="4618" width="9.140625" style="5"/>
    <col min="4619" max="4619" width="24.5703125" style="5" customWidth="1"/>
    <col min="4620" max="4864" width="9.140625" style="5"/>
    <col min="4865" max="4865" width="6.7109375" style="5" customWidth="1"/>
    <col min="4866" max="4866" width="30.7109375" style="5" customWidth="1"/>
    <col min="4867" max="4872" width="10.7109375" style="5" customWidth="1"/>
    <col min="4873" max="4873" width="15.7109375" style="5" customWidth="1"/>
    <col min="4874" max="4874" width="9.140625" style="5"/>
    <col min="4875" max="4875" width="24.5703125" style="5" customWidth="1"/>
    <col min="4876" max="5120" width="9.140625" style="5"/>
    <col min="5121" max="5121" width="6.7109375" style="5" customWidth="1"/>
    <col min="5122" max="5122" width="30.7109375" style="5" customWidth="1"/>
    <col min="5123" max="5128" width="10.7109375" style="5" customWidth="1"/>
    <col min="5129" max="5129" width="15.7109375" style="5" customWidth="1"/>
    <col min="5130" max="5130" width="9.140625" style="5"/>
    <col min="5131" max="5131" width="24.5703125" style="5" customWidth="1"/>
    <col min="5132" max="5376" width="9.140625" style="5"/>
    <col min="5377" max="5377" width="6.7109375" style="5" customWidth="1"/>
    <col min="5378" max="5378" width="30.7109375" style="5" customWidth="1"/>
    <col min="5379" max="5384" width="10.7109375" style="5" customWidth="1"/>
    <col min="5385" max="5385" width="15.7109375" style="5" customWidth="1"/>
    <col min="5386" max="5386" width="9.140625" style="5"/>
    <col min="5387" max="5387" width="24.5703125" style="5" customWidth="1"/>
    <col min="5388" max="5632" width="9.140625" style="5"/>
    <col min="5633" max="5633" width="6.7109375" style="5" customWidth="1"/>
    <col min="5634" max="5634" width="30.7109375" style="5" customWidth="1"/>
    <col min="5635" max="5640" width="10.7109375" style="5" customWidth="1"/>
    <col min="5641" max="5641" width="15.7109375" style="5" customWidth="1"/>
    <col min="5642" max="5642" width="9.140625" style="5"/>
    <col min="5643" max="5643" width="24.5703125" style="5" customWidth="1"/>
    <col min="5644" max="5888" width="9.140625" style="5"/>
    <col min="5889" max="5889" width="6.7109375" style="5" customWidth="1"/>
    <col min="5890" max="5890" width="30.7109375" style="5" customWidth="1"/>
    <col min="5891" max="5896" width="10.7109375" style="5" customWidth="1"/>
    <col min="5897" max="5897" width="15.7109375" style="5" customWidth="1"/>
    <col min="5898" max="5898" width="9.140625" style="5"/>
    <col min="5899" max="5899" width="24.5703125" style="5" customWidth="1"/>
    <col min="5900" max="6144" width="9.140625" style="5"/>
    <col min="6145" max="6145" width="6.7109375" style="5" customWidth="1"/>
    <col min="6146" max="6146" width="30.7109375" style="5" customWidth="1"/>
    <col min="6147" max="6152" width="10.7109375" style="5" customWidth="1"/>
    <col min="6153" max="6153" width="15.7109375" style="5" customWidth="1"/>
    <col min="6154" max="6154" width="9.140625" style="5"/>
    <col min="6155" max="6155" width="24.5703125" style="5" customWidth="1"/>
    <col min="6156" max="6400" width="9.140625" style="5"/>
    <col min="6401" max="6401" width="6.7109375" style="5" customWidth="1"/>
    <col min="6402" max="6402" width="30.7109375" style="5" customWidth="1"/>
    <col min="6403" max="6408" width="10.7109375" style="5" customWidth="1"/>
    <col min="6409" max="6409" width="15.7109375" style="5" customWidth="1"/>
    <col min="6410" max="6410" width="9.140625" style="5"/>
    <col min="6411" max="6411" width="24.5703125" style="5" customWidth="1"/>
    <col min="6412" max="6656" width="9.140625" style="5"/>
    <col min="6657" max="6657" width="6.7109375" style="5" customWidth="1"/>
    <col min="6658" max="6658" width="30.7109375" style="5" customWidth="1"/>
    <col min="6659" max="6664" width="10.7109375" style="5" customWidth="1"/>
    <col min="6665" max="6665" width="15.7109375" style="5" customWidth="1"/>
    <col min="6666" max="6666" width="9.140625" style="5"/>
    <col min="6667" max="6667" width="24.5703125" style="5" customWidth="1"/>
    <col min="6668" max="6912" width="9.140625" style="5"/>
    <col min="6913" max="6913" width="6.7109375" style="5" customWidth="1"/>
    <col min="6914" max="6914" width="30.7109375" style="5" customWidth="1"/>
    <col min="6915" max="6920" width="10.7109375" style="5" customWidth="1"/>
    <col min="6921" max="6921" width="15.7109375" style="5" customWidth="1"/>
    <col min="6922" max="6922" width="9.140625" style="5"/>
    <col min="6923" max="6923" width="24.5703125" style="5" customWidth="1"/>
    <col min="6924" max="7168" width="9.140625" style="5"/>
    <col min="7169" max="7169" width="6.7109375" style="5" customWidth="1"/>
    <col min="7170" max="7170" width="30.7109375" style="5" customWidth="1"/>
    <col min="7171" max="7176" width="10.7109375" style="5" customWidth="1"/>
    <col min="7177" max="7177" width="15.7109375" style="5" customWidth="1"/>
    <col min="7178" max="7178" width="9.140625" style="5"/>
    <col min="7179" max="7179" width="24.5703125" style="5" customWidth="1"/>
    <col min="7180" max="7424" width="9.140625" style="5"/>
    <col min="7425" max="7425" width="6.7109375" style="5" customWidth="1"/>
    <col min="7426" max="7426" width="30.7109375" style="5" customWidth="1"/>
    <col min="7427" max="7432" width="10.7109375" style="5" customWidth="1"/>
    <col min="7433" max="7433" width="15.7109375" style="5" customWidth="1"/>
    <col min="7434" max="7434" width="9.140625" style="5"/>
    <col min="7435" max="7435" width="24.5703125" style="5" customWidth="1"/>
    <col min="7436" max="7680" width="9.140625" style="5"/>
    <col min="7681" max="7681" width="6.7109375" style="5" customWidth="1"/>
    <col min="7682" max="7682" width="30.7109375" style="5" customWidth="1"/>
    <col min="7683" max="7688" width="10.7109375" style="5" customWidth="1"/>
    <col min="7689" max="7689" width="15.7109375" style="5" customWidth="1"/>
    <col min="7690" max="7690" width="9.140625" style="5"/>
    <col min="7691" max="7691" width="24.5703125" style="5" customWidth="1"/>
    <col min="7692" max="7936" width="9.140625" style="5"/>
    <col min="7937" max="7937" width="6.7109375" style="5" customWidth="1"/>
    <col min="7938" max="7938" width="30.7109375" style="5" customWidth="1"/>
    <col min="7939" max="7944" width="10.7109375" style="5" customWidth="1"/>
    <col min="7945" max="7945" width="15.7109375" style="5" customWidth="1"/>
    <col min="7946" max="7946" width="9.140625" style="5"/>
    <col min="7947" max="7947" width="24.5703125" style="5" customWidth="1"/>
    <col min="7948" max="8192" width="9.140625" style="5"/>
    <col min="8193" max="8193" width="6.7109375" style="5" customWidth="1"/>
    <col min="8194" max="8194" width="30.7109375" style="5" customWidth="1"/>
    <col min="8195" max="8200" width="10.7109375" style="5" customWidth="1"/>
    <col min="8201" max="8201" width="15.7109375" style="5" customWidth="1"/>
    <col min="8202" max="8202" width="9.140625" style="5"/>
    <col min="8203" max="8203" width="24.5703125" style="5" customWidth="1"/>
    <col min="8204" max="8448" width="9.140625" style="5"/>
    <col min="8449" max="8449" width="6.7109375" style="5" customWidth="1"/>
    <col min="8450" max="8450" width="30.7109375" style="5" customWidth="1"/>
    <col min="8451" max="8456" width="10.7109375" style="5" customWidth="1"/>
    <col min="8457" max="8457" width="15.7109375" style="5" customWidth="1"/>
    <col min="8458" max="8458" width="9.140625" style="5"/>
    <col min="8459" max="8459" width="24.5703125" style="5" customWidth="1"/>
    <col min="8460" max="8704" width="9.140625" style="5"/>
    <col min="8705" max="8705" width="6.7109375" style="5" customWidth="1"/>
    <col min="8706" max="8706" width="30.7109375" style="5" customWidth="1"/>
    <col min="8707" max="8712" width="10.7109375" style="5" customWidth="1"/>
    <col min="8713" max="8713" width="15.7109375" style="5" customWidth="1"/>
    <col min="8714" max="8714" width="9.140625" style="5"/>
    <col min="8715" max="8715" width="24.5703125" style="5" customWidth="1"/>
    <col min="8716" max="8960" width="9.140625" style="5"/>
    <col min="8961" max="8961" width="6.7109375" style="5" customWidth="1"/>
    <col min="8962" max="8962" width="30.7109375" style="5" customWidth="1"/>
    <col min="8963" max="8968" width="10.7109375" style="5" customWidth="1"/>
    <col min="8969" max="8969" width="15.7109375" style="5" customWidth="1"/>
    <col min="8970" max="8970" width="9.140625" style="5"/>
    <col min="8971" max="8971" width="24.5703125" style="5" customWidth="1"/>
    <col min="8972" max="9216" width="9.140625" style="5"/>
    <col min="9217" max="9217" width="6.7109375" style="5" customWidth="1"/>
    <col min="9218" max="9218" width="30.7109375" style="5" customWidth="1"/>
    <col min="9219" max="9224" width="10.7109375" style="5" customWidth="1"/>
    <col min="9225" max="9225" width="15.7109375" style="5" customWidth="1"/>
    <col min="9226" max="9226" width="9.140625" style="5"/>
    <col min="9227" max="9227" width="24.5703125" style="5" customWidth="1"/>
    <col min="9228" max="9472" width="9.140625" style="5"/>
    <col min="9473" max="9473" width="6.7109375" style="5" customWidth="1"/>
    <col min="9474" max="9474" width="30.7109375" style="5" customWidth="1"/>
    <col min="9475" max="9480" width="10.7109375" style="5" customWidth="1"/>
    <col min="9481" max="9481" width="15.7109375" style="5" customWidth="1"/>
    <col min="9482" max="9482" width="9.140625" style="5"/>
    <col min="9483" max="9483" width="24.5703125" style="5" customWidth="1"/>
    <col min="9484" max="9728" width="9.140625" style="5"/>
    <col min="9729" max="9729" width="6.7109375" style="5" customWidth="1"/>
    <col min="9730" max="9730" width="30.7109375" style="5" customWidth="1"/>
    <col min="9731" max="9736" width="10.7109375" style="5" customWidth="1"/>
    <col min="9737" max="9737" width="15.7109375" style="5" customWidth="1"/>
    <col min="9738" max="9738" width="9.140625" style="5"/>
    <col min="9739" max="9739" width="24.5703125" style="5" customWidth="1"/>
    <col min="9740" max="9984" width="9.140625" style="5"/>
    <col min="9985" max="9985" width="6.7109375" style="5" customWidth="1"/>
    <col min="9986" max="9986" width="30.7109375" style="5" customWidth="1"/>
    <col min="9987" max="9992" width="10.7109375" style="5" customWidth="1"/>
    <col min="9993" max="9993" width="15.7109375" style="5" customWidth="1"/>
    <col min="9994" max="9994" width="9.140625" style="5"/>
    <col min="9995" max="9995" width="24.5703125" style="5" customWidth="1"/>
    <col min="9996" max="10240" width="9.140625" style="5"/>
    <col min="10241" max="10241" width="6.7109375" style="5" customWidth="1"/>
    <col min="10242" max="10242" width="30.7109375" style="5" customWidth="1"/>
    <col min="10243" max="10248" width="10.7109375" style="5" customWidth="1"/>
    <col min="10249" max="10249" width="15.7109375" style="5" customWidth="1"/>
    <col min="10250" max="10250" width="9.140625" style="5"/>
    <col min="10251" max="10251" width="24.5703125" style="5" customWidth="1"/>
    <col min="10252" max="10496" width="9.140625" style="5"/>
    <col min="10497" max="10497" width="6.7109375" style="5" customWidth="1"/>
    <col min="10498" max="10498" width="30.7109375" style="5" customWidth="1"/>
    <col min="10499" max="10504" width="10.7109375" style="5" customWidth="1"/>
    <col min="10505" max="10505" width="15.7109375" style="5" customWidth="1"/>
    <col min="10506" max="10506" width="9.140625" style="5"/>
    <col min="10507" max="10507" width="24.5703125" style="5" customWidth="1"/>
    <col min="10508" max="10752" width="9.140625" style="5"/>
    <col min="10753" max="10753" width="6.7109375" style="5" customWidth="1"/>
    <col min="10754" max="10754" width="30.7109375" style="5" customWidth="1"/>
    <col min="10755" max="10760" width="10.7109375" style="5" customWidth="1"/>
    <col min="10761" max="10761" width="15.7109375" style="5" customWidth="1"/>
    <col min="10762" max="10762" width="9.140625" style="5"/>
    <col min="10763" max="10763" width="24.5703125" style="5" customWidth="1"/>
    <col min="10764" max="11008" width="9.140625" style="5"/>
    <col min="11009" max="11009" width="6.7109375" style="5" customWidth="1"/>
    <col min="11010" max="11010" width="30.7109375" style="5" customWidth="1"/>
    <col min="11011" max="11016" width="10.7109375" style="5" customWidth="1"/>
    <col min="11017" max="11017" width="15.7109375" style="5" customWidth="1"/>
    <col min="11018" max="11018" width="9.140625" style="5"/>
    <col min="11019" max="11019" width="24.5703125" style="5" customWidth="1"/>
    <col min="11020" max="11264" width="9.140625" style="5"/>
    <col min="11265" max="11265" width="6.7109375" style="5" customWidth="1"/>
    <col min="11266" max="11266" width="30.7109375" style="5" customWidth="1"/>
    <col min="11267" max="11272" width="10.7109375" style="5" customWidth="1"/>
    <col min="11273" max="11273" width="15.7109375" style="5" customWidth="1"/>
    <col min="11274" max="11274" width="9.140625" style="5"/>
    <col min="11275" max="11275" width="24.5703125" style="5" customWidth="1"/>
    <col min="11276" max="11520" width="9.140625" style="5"/>
    <col min="11521" max="11521" width="6.7109375" style="5" customWidth="1"/>
    <col min="11522" max="11522" width="30.7109375" style="5" customWidth="1"/>
    <col min="11523" max="11528" width="10.7109375" style="5" customWidth="1"/>
    <col min="11529" max="11529" width="15.7109375" style="5" customWidth="1"/>
    <col min="11530" max="11530" width="9.140625" style="5"/>
    <col min="11531" max="11531" width="24.5703125" style="5" customWidth="1"/>
    <col min="11532" max="11776" width="9.140625" style="5"/>
    <col min="11777" max="11777" width="6.7109375" style="5" customWidth="1"/>
    <col min="11778" max="11778" width="30.7109375" style="5" customWidth="1"/>
    <col min="11779" max="11784" width="10.7109375" style="5" customWidth="1"/>
    <col min="11785" max="11785" width="15.7109375" style="5" customWidth="1"/>
    <col min="11786" max="11786" width="9.140625" style="5"/>
    <col min="11787" max="11787" width="24.5703125" style="5" customWidth="1"/>
    <col min="11788" max="12032" width="9.140625" style="5"/>
    <col min="12033" max="12033" width="6.7109375" style="5" customWidth="1"/>
    <col min="12034" max="12034" width="30.7109375" style="5" customWidth="1"/>
    <col min="12035" max="12040" width="10.7109375" style="5" customWidth="1"/>
    <col min="12041" max="12041" width="15.7109375" style="5" customWidth="1"/>
    <col min="12042" max="12042" width="9.140625" style="5"/>
    <col min="12043" max="12043" width="24.5703125" style="5" customWidth="1"/>
    <col min="12044" max="12288" width="9.140625" style="5"/>
    <col min="12289" max="12289" width="6.7109375" style="5" customWidth="1"/>
    <col min="12290" max="12290" width="30.7109375" style="5" customWidth="1"/>
    <col min="12291" max="12296" width="10.7109375" style="5" customWidth="1"/>
    <col min="12297" max="12297" width="15.7109375" style="5" customWidth="1"/>
    <col min="12298" max="12298" width="9.140625" style="5"/>
    <col min="12299" max="12299" width="24.5703125" style="5" customWidth="1"/>
    <col min="12300" max="12544" width="9.140625" style="5"/>
    <col min="12545" max="12545" width="6.7109375" style="5" customWidth="1"/>
    <col min="12546" max="12546" width="30.7109375" style="5" customWidth="1"/>
    <col min="12547" max="12552" width="10.7109375" style="5" customWidth="1"/>
    <col min="12553" max="12553" width="15.7109375" style="5" customWidth="1"/>
    <col min="12554" max="12554" width="9.140625" style="5"/>
    <col min="12555" max="12555" width="24.5703125" style="5" customWidth="1"/>
    <col min="12556" max="12800" width="9.140625" style="5"/>
    <col min="12801" max="12801" width="6.7109375" style="5" customWidth="1"/>
    <col min="12802" max="12802" width="30.7109375" style="5" customWidth="1"/>
    <col min="12803" max="12808" width="10.7109375" style="5" customWidth="1"/>
    <col min="12809" max="12809" width="15.7109375" style="5" customWidth="1"/>
    <col min="12810" max="12810" width="9.140625" style="5"/>
    <col min="12811" max="12811" width="24.5703125" style="5" customWidth="1"/>
    <col min="12812" max="13056" width="9.140625" style="5"/>
    <col min="13057" max="13057" width="6.7109375" style="5" customWidth="1"/>
    <col min="13058" max="13058" width="30.7109375" style="5" customWidth="1"/>
    <col min="13059" max="13064" width="10.7109375" style="5" customWidth="1"/>
    <col min="13065" max="13065" width="15.7109375" style="5" customWidth="1"/>
    <col min="13066" max="13066" width="9.140625" style="5"/>
    <col min="13067" max="13067" width="24.5703125" style="5" customWidth="1"/>
    <col min="13068" max="13312" width="9.140625" style="5"/>
    <col min="13313" max="13313" width="6.7109375" style="5" customWidth="1"/>
    <col min="13314" max="13314" width="30.7109375" style="5" customWidth="1"/>
    <col min="13315" max="13320" width="10.7109375" style="5" customWidth="1"/>
    <col min="13321" max="13321" width="15.7109375" style="5" customWidth="1"/>
    <col min="13322" max="13322" width="9.140625" style="5"/>
    <col min="13323" max="13323" width="24.5703125" style="5" customWidth="1"/>
    <col min="13324" max="13568" width="9.140625" style="5"/>
    <col min="13569" max="13569" width="6.7109375" style="5" customWidth="1"/>
    <col min="13570" max="13570" width="30.7109375" style="5" customWidth="1"/>
    <col min="13571" max="13576" width="10.7109375" style="5" customWidth="1"/>
    <col min="13577" max="13577" width="15.7109375" style="5" customWidth="1"/>
    <col min="13578" max="13578" width="9.140625" style="5"/>
    <col min="13579" max="13579" width="24.5703125" style="5" customWidth="1"/>
    <col min="13580" max="13824" width="9.140625" style="5"/>
    <col min="13825" max="13825" width="6.7109375" style="5" customWidth="1"/>
    <col min="13826" max="13826" width="30.7109375" style="5" customWidth="1"/>
    <col min="13827" max="13832" width="10.7109375" style="5" customWidth="1"/>
    <col min="13833" max="13833" width="15.7109375" style="5" customWidth="1"/>
    <col min="13834" max="13834" width="9.140625" style="5"/>
    <col min="13835" max="13835" width="24.5703125" style="5" customWidth="1"/>
    <col min="13836" max="14080" width="9.140625" style="5"/>
    <col min="14081" max="14081" width="6.7109375" style="5" customWidth="1"/>
    <col min="14082" max="14082" width="30.7109375" style="5" customWidth="1"/>
    <col min="14083" max="14088" width="10.7109375" style="5" customWidth="1"/>
    <col min="14089" max="14089" width="15.7109375" style="5" customWidth="1"/>
    <col min="14090" max="14090" width="9.140625" style="5"/>
    <col min="14091" max="14091" width="24.5703125" style="5" customWidth="1"/>
    <col min="14092" max="14336" width="9.140625" style="5"/>
    <col min="14337" max="14337" width="6.7109375" style="5" customWidth="1"/>
    <col min="14338" max="14338" width="30.7109375" style="5" customWidth="1"/>
    <col min="14339" max="14344" width="10.7109375" style="5" customWidth="1"/>
    <col min="14345" max="14345" width="15.7109375" style="5" customWidth="1"/>
    <col min="14346" max="14346" width="9.140625" style="5"/>
    <col min="14347" max="14347" width="24.5703125" style="5" customWidth="1"/>
    <col min="14348" max="14592" width="9.140625" style="5"/>
    <col min="14593" max="14593" width="6.7109375" style="5" customWidth="1"/>
    <col min="14594" max="14594" width="30.7109375" style="5" customWidth="1"/>
    <col min="14595" max="14600" width="10.7109375" style="5" customWidth="1"/>
    <col min="14601" max="14601" width="15.7109375" style="5" customWidth="1"/>
    <col min="14602" max="14602" width="9.140625" style="5"/>
    <col min="14603" max="14603" width="24.5703125" style="5" customWidth="1"/>
    <col min="14604" max="14848" width="9.140625" style="5"/>
    <col min="14849" max="14849" width="6.7109375" style="5" customWidth="1"/>
    <col min="14850" max="14850" width="30.7109375" style="5" customWidth="1"/>
    <col min="14851" max="14856" width="10.7109375" style="5" customWidth="1"/>
    <col min="14857" max="14857" width="15.7109375" style="5" customWidth="1"/>
    <col min="14858" max="14858" width="9.140625" style="5"/>
    <col min="14859" max="14859" width="24.5703125" style="5" customWidth="1"/>
    <col min="14860" max="15104" width="9.140625" style="5"/>
    <col min="15105" max="15105" width="6.7109375" style="5" customWidth="1"/>
    <col min="15106" max="15106" width="30.7109375" style="5" customWidth="1"/>
    <col min="15107" max="15112" width="10.7109375" style="5" customWidth="1"/>
    <col min="15113" max="15113" width="15.7109375" style="5" customWidth="1"/>
    <col min="15114" max="15114" width="9.140625" style="5"/>
    <col min="15115" max="15115" width="24.5703125" style="5" customWidth="1"/>
    <col min="15116" max="15360" width="9.140625" style="5"/>
    <col min="15361" max="15361" width="6.7109375" style="5" customWidth="1"/>
    <col min="15362" max="15362" width="30.7109375" style="5" customWidth="1"/>
    <col min="15363" max="15368" width="10.7109375" style="5" customWidth="1"/>
    <col min="15369" max="15369" width="15.7109375" style="5" customWidth="1"/>
    <col min="15370" max="15370" width="9.140625" style="5"/>
    <col min="15371" max="15371" width="24.5703125" style="5" customWidth="1"/>
    <col min="15372" max="15616" width="9.140625" style="5"/>
    <col min="15617" max="15617" width="6.7109375" style="5" customWidth="1"/>
    <col min="15618" max="15618" width="30.7109375" style="5" customWidth="1"/>
    <col min="15619" max="15624" width="10.7109375" style="5" customWidth="1"/>
    <col min="15625" max="15625" width="15.7109375" style="5" customWidth="1"/>
    <col min="15626" max="15626" width="9.140625" style="5"/>
    <col min="15627" max="15627" width="24.5703125" style="5" customWidth="1"/>
    <col min="15628" max="15872" width="9.140625" style="5"/>
    <col min="15873" max="15873" width="6.7109375" style="5" customWidth="1"/>
    <col min="15874" max="15874" width="30.7109375" style="5" customWidth="1"/>
    <col min="15875" max="15880" width="10.7109375" style="5" customWidth="1"/>
    <col min="15881" max="15881" width="15.7109375" style="5" customWidth="1"/>
    <col min="15882" max="15882" width="9.140625" style="5"/>
    <col min="15883" max="15883" width="24.5703125" style="5" customWidth="1"/>
    <col min="15884" max="16128" width="9.140625" style="5"/>
    <col min="16129" max="16129" width="6.7109375" style="5" customWidth="1"/>
    <col min="16130" max="16130" width="30.7109375" style="5" customWidth="1"/>
    <col min="16131" max="16136" width="10.7109375" style="5" customWidth="1"/>
    <col min="16137" max="16137" width="15.7109375" style="5" customWidth="1"/>
    <col min="16138" max="16138" width="9.140625" style="5"/>
    <col min="16139" max="16139" width="24.5703125" style="5" customWidth="1"/>
    <col min="16140" max="16384" width="9.140625" style="5"/>
  </cols>
  <sheetData>
    <row r="1" spans="1:15">
      <c r="A1" s="2"/>
      <c r="B1" s="3"/>
      <c r="C1" s="4"/>
      <c r="D1" s="4"/>
      <c r="E1" s="4"/>
      <c r="F1" s="4"/>
      <c r="G1" s="4"/>
      <c r="H1" s="226"/>
      <c r="I1" s="4"/>
      <c r="J1" s="4"/>
      <c r="K1" s="4"/>
      <c r="L1" s="4"/>
      <c r="M1" s="227"/>
      <c r="N1" s="2"/>
      <c r="O1" s="3"/>
    </row>
    <row r="2" spans="1:15">
      <c r="A2" s="6"/>
      <c r="B2" s="7"/>
      <c r="C2" s="8" t="s">
        <v>113</v>
      </c>
      <c r="D2" s="9"/>
      <c r="E2" s="10"/>
      <c r="F2" s="11"/>
      <c r="G2" s="11"/>
      <c r="I2" s="11"/>
      <c r="J2" s="11"/>
      <c r="K2" s="11"/>
      <c r="L2" s="11"/>
      <c r="N2" s="12"/>
      <c r="O2" s="13"/>
    </row>
    <row r="3" spans="1:15">
      <c r="A3" s="14"/>
      <c r="B3" s="7"/>
      <c r="C3" s="8" t="s">
        <v>114</v>
      </c>
      <c r="D3" s="9"/>
      <c r="E3" s="9"/>
      <c r="F3" s="11"/>
      <c r="G3" s="11"/>
      <c r="I3" s="11"/>
      <c r="J3" s="11"/>
      <c r="K3" s="11"/>
      <c r="L3" s="11"/>
      <c r="N3" s="12"/>
      <c r="O3" s="15"/>
    </row>
    <row r="4" spans="1:15" ht="13.5" customHeight="1">
      <c r="A4" s="12"/>
      <c r="B4" s="7"/>
      <c r="C4" s="262" t="s">
        <v>162</v>
      </c>
      <c r="D4" s="263"/>
      <c r="E4" s="263"/>
      <c r="F4" s="263"/>
      <c r="G4" s="263"/>
      <c r="H4" s="263"/>
      <c r="I4" s="263"/>
      <c r="J4" s="263"/>
      <c r="K4" s="11"/>
      <c r="L4" s="11"/>
      <c r="N4" s="12" t="s">
        <v>128</v>
      </c>
      <c r="O4" s="13" t="s">
        <v>159</v>
      </c>
    </row>
    <row r="5" spans="1:15" ht="13.5" customHeight="1">
      <c r="A5" s="14"/>
      <c r="B5" s="7"/>
      <c r="C5" s="262" t="s">
        <v>163</v>
      </c>
      <c r="D5" s="263"/>
      <c r="E5" s="263"/>
      <c r="F5" s="263"/>
      <c r="G5" s="263"/>
      <c r="H5" s="263"/>
      <c r="I5" s="263"/>
      <c r="J5" s="263"/>
      <c r="K5" s="17"/>
      <c r="L5" s="17"/>
      <c r="N5" s="14"/>
      <c r="O5" s="18"/>
    </row>
    <row r="6" spans="1:15" ht="13.5" customHeight="1">
      <c r="A6" s="6"/>
      <c r="B6" s="7"/>
      <c r="C6" s="262"/>
      <c r="D6" s="263"/>
      <c r="E6" s="263"/>
      <c r="F6" s="263"/>
      <c r="G6" s="263"/>
      <c r="H6" s="263"/>
      <c r="I6" s="263"/>
      <c r="J6" s="263"/>
      <c r="K6" s="11"/>
      <c r="L6" s="11"/>
      <c r="N6" s="12" t="s">
        <v>129</v>
      </c>
      <c r="O6" s="19" t="s">
        <v>130</v>
      </c>
    </row>
    <row r="7" spans="1:15" ht="13.5" customHeight="1">
      <c r="A7" s="6"/>
      <c r="B7" s="7"/>
      <c r="C7" s="262"/>
      <c r="D7" s="263"/>
      <c r="E7" s="263"/>
      <c r="F7" s="263"/>
      <c r="G7" s="263"/>
      <c r="H7" s="263"/>
      <c r="I7" s="263"/>
      <c r="J7" s="263"/>
      <c r="K7" s="11"/>
      <c r="L7" s="11"/>
      <c r="N7" s="12"/>
      <c r="O7" s="18"/>
    </row>
    <row r="8" spans="1:15">
      <c r="A8" s="6"/>
      <c r="B8" s="7"/>
      <c r="C8" s="20"/>
      <c r="D8" s="11"/>
      <c r="E8" s="11"/>
      <c r="F8" s="11"/>
      <c r="G8" s="11"/>
      <c r="I8" s="11"/>
      <c r="J8" s="11"/>
      <c r="K8" s="11"/>
      <c r="L8" s="11"/>
      <c r="N8" s="12"/>
      <c r="O8" s="18"/>
    </row>
    <row r="9" spans="1:15" ht="12.75" thickBot="1">
      <c r="A9" s="21"/>
      <c r="B9" s="22"/>
      <c r="C9" s="23"/>
      <c r="D9" s="23"/>
      <c r="E9" s="23"/>
      <c r="F9" s="24"/>
      <c r="G9" s="24"/>
      <c r="H9" s="84"/>
      <c r="I9" s="24"/>
      <c r="J9" s="24"/>
      <c r="K9" s="24"/>
      <c r="L9" s="24"/>
      <c r="M9" s="24"/>
      <c r="N9" s="25"/>
      <c r="O9" s="26"/>
    </row>
    <row r="10" spans="1:15" ht="8.25" customHeight="1" thickBot="1">
      <c r="A10" s="27"/>
      <c r="C10" s="28"/>
      <c r="D10" s="29"/>
      <c r="E10" s="29"/>
      <c r="F10" s="30"/>
      <c r="G10" s="30"/>
      <c r="H10" s="30"/>
      <c r="I10" s="30"/>
      <c r="J10" s="30"/>
      <c r="K10" s="30"/>
      <c r="L10" s="30"/>
      <c r="M10" s="30"/>
      <c r="N10" s="30"/>
      <c r="O10" s="31"/>
    </row>
    <row r="11" spans="1:15" ht="12.75" customHeight="1">
      <c r="A11" s="32"/>
      <c r="B11" s="33"/>
      <c r="C11" s="260" t="s">
        <v>115</v>
      </c>
      <c r="D11" s="261"/>
      <c r="E11" s="261"/>
      <c r="F11" s="261"/>
      <c r="G11" s="261"/>
      <c r="H11" s="261"/>
      <c r="I11" s="261"/>
      <c r="J11" s="261"/>
      <c r="K11" s="261"/>
      <c r="L11" s="261"/>
      <c r="M11" s="261"/>
      <c r="N11" s="261"/>
      <c r="O11" s="34"/>
    </row>
    <row r="12" spans="1:15">
      <c r="A12" s="35" t="s">
        <v>116</v>
      </c>
      <c r="B12" s="36" t="s">
        <v>117</v>
      </c>
      <c r="C12" s="37">
        <v>1</v>
      </c>
      <c r="D12" s="37">
        <v>2</v>
      </c>
      <c r="E12" s="38">
        <v>3</v>
      </c>
      <c r="F12" s="37">
        <v>4</v>
      </c>
      <c r="G12" s="37">
        <v>5</v>
      </c>
      <c r="H12" s="37">
        <v>6</v>
      </c>
      <c r="I12" s="37">
        <v>7</v>
      </c>
      <c r="J12" s="37">
        <v>8</v>
      </c>
      <c r="K12" s="37">
        <v>9</v>
      </c>
      <c r="L12" s="37">
        <v>10</v>
      </c>
      <c r="M12" s="37">
        <v>11</v>
      </c>
      <c r="N12" s="37">
        <v>12</v>
      </c>
      <c r="O12" s="39" t="s">
        <v>118</v>
      </c>
    </row>
    <row r="13" spans="1:15" ht="12.75" thickBot="1">
      <c r="A13" s="40"/>
      <c r="B13" s="41"/>
      <c r="C13" s="42">
        <v>30</v>
      </c>
      <c r="D13" s="42">
        <v>60</v>
      </c>
      <c r="E13" s="43">
        <v>90</v>
      </c>
      <c r="F13" s="42">
        <v>120</v>
      </c>
      <c r="G13" s="42">
        <v>150</v>
      </c>
      <c r="H13" s="42">
        <v>180</v>
      </c>
      <c r="I13" s="42">
        <v>210</v>
      </c>
      <c r="J13" s="42">
        <v>240</v>
      </c>
      <c r="K13" s="42">
        <v>270</v>
      </c>
      <c r="L13" s="42">
        <v>300</v>
      </c>
      <c r="M13" s="42">
        <v>330</v>
      </c>
      <c r="N13" s="42">
        <v>360</v>
      </c>
      <c r="O13" s="44" t="s">
        <v>119</v>
      </c>
    </row>
    <row r="14" spans="1:15">
      <c r="A14" s="45"/>
      <c r="B14" s="46"/>
      <c r="C14" s="47"/>
      <c r="D14" s="47"/>
      <c r="E14" s="48"/>
      <c r="F14" s="49"/>
      <c r="G14" s="50"/>
      <c r="H14" s="49"/>
      <c r="I14" s="121"/>
      <c r="J14" s="121"/>
      <c r="K14" s="121"/>
      <c r="L14" s="121"/>
      <c r="M14" s="121"/>
      <c r="N14" s="121"/>
      <c r="O14" s="51"/>
    </row>
    <row r="15" spans="1:15" ht="12.75">
      <c r="A15" s="52">
        <v>1</v>
      </c>
      <c r="B15" s="53" t="s">
        <v>0</v>
      </c>
      <c r="C15" s="54">
        <v>0</v>
      </c>
      <c r="D15" s="54">
        <v>0</v>
      </c>
      <c r="E15" s="54">
        <v>0</v>
      </c>
      <c r="F15" s="54">
        <v>0</v>
      </c>
      <c r="G15" s="54">
        <v>0</v>
      </c>
      <c r="H15" s="54">
        <v>0</v>
      </c>
      <c r="I15" s="54">
        <v>0</v>
      </c>
      <c r="J15" s="54">
        <v>0</v>
      </c>
      <c r="K15" s="54">
        <v>0</v>
      </c>
      <c r="L15" s="54">
        <v>0</v>
      </c>
      <c r="M15" s="54">
        <v>0</v>
      </c>
      <c r="N15" s="54">
        <v>0</v>
      </c>
      <c r="O15" s="55">
        <f>SUM(C15:N15)</f>
        <v>0</v>
      </c>
    </row>
    <row r="16" spans="1:15" ht="12.75">
      <c r="A16" s="52"/>
      <c r="B16" s="53"/>
      <c r="C16" s="56">
        <f t="shared" ref="C16:N16" si="0">$O16*C15</f>
        <v>0</v>
      </c>
      <c r="D16" s="56">
        <f t="shared" si="0"/>
        <v>0</v>
      </c>
      <c r="E16" s="56">
        <f t="shared" si="0"/>
        <v>0</v>
      </c>
      <c r="F16" s="56">
        <f t="shared" si="0"/>
        <v>0</v>
      </c>
      <c r="G16" s="56">
        <f t="shared" si="0"/>
        <v>0</v>
      </c>
      <c r="H16" s="56">
        <f t="shared" si="0"/>
        <v>0</v>
      </c>
      <c r="I16" s="56">
        <f t="shared" si="0"/>
        <v>0</v>
      </c>
      <c r="J16" s="56">
        <f t="shared" si="0"/>
        <v>0</v>
      </c>
      <c r="K16" s="56">
        <f t="shared" si="0"/>
        <v>0</v>
      </c>
      <c r="L16" s="56">
        <f t="shared" si="0"/>
        <v>0</v>
      </c>
      <c r="M16" s="56">
        <f t="shared" si="0"/>
        <v>0</v>
      </c>
      <c r="N16" s="56">
        <f t="shared" si="0"/>
        <v>0</v>
      </c>
      <c r="O16" s="57">
        <f>PLANILHA!F27*1</f>
        <v>0</v>
      </c>
    </row>
    <row r="17" spans="1:15" ht="5.25" customHeight="1">
      <c r="A17" s="52"/>
      <c r="B17" s="53"/>
      <c r="C17" s="58"/>
      <c r="D17" s="58"/>
      <c r="E17" s="59"/>
      <c r="F17" s="59"/>
      <c r="G17" s="59"/>
      <c r="H17" s="59"/>
      <c r="I17" s="59"/>
      <c r="J17" s="59"/>
      <c r="K17" s="59"/>
      <c r="L17" s="59"/>
      <c r="M17" s="59"/>
      <c r="N17" s="59"/>
      <c r="O17" s="60"/>
    </row>
    <row r="18" spans="1:15" ht="24" customHeight="1">
      <c r="A18" s="52"/>
      <c r="B18" s="258" t="s">
        <v>153</v>
      </c>
      <c r="C18" s="259"/>
      <c r="D18" s="259"/>
      <c r="E18" s="259"/>
      <c r="F18" s="259"/>
      <c r="G18" s="259"/>
      <c r="H18" s="259"/>
      <c r="I18" s="259"/>
      <c r="J18" s="259"/>
      <c r="K18" s="259"/>
      <c r="L18" s="259"/>
      <c r="M18" s="259"/>
      <c r="N18" s="259"/>
      <c r="O18" s="60"/>
    </row>
    <row r="19" spans="1:15" ht="12.75">
      <c r="A19" s="52">
        <v>2</v>
      </c>
      <c r="B19" s="53" t="s">
        <v>3</v>
      </c>
      <c r="C19" s="54">
        <v>0</v>
      </c>
      <c r="D19" s="54">
        <v>0</v>
      </c>
      <c r="E19" s="54">
        <v>0</v>
      </c>
      <c r="F19" s="61"/>
      <c r="G19" s="61"/>
      <c r="H19" s="58"/>
      <c r="I19" s="58"/>
      <c r="J19" s="58"/>
      <c r="K19" s="58"/>
      <c r="L19" s="58"/>
      <c r="M19" s="58"/>
      <c r="N19" s="58"/>
      <c r="O19" s="55">
        <f>SUM(C19:N19)</f>
        <v>0</v>
      </c>
    </row>
    <row r="20" spans="1:15" ht="12.75">
      <c r="A20" s="52"/>
      <c r="B20" s="53"/>
      <c r="C20" s="56">
        <f>$O20*C19</f>
        <v>0</v>
      </c>
      <c r="D20" s="56">
        <f>$O20*D19</f>
        <v>0</v>
      </c>
      <c r="E20" s="56">
        <f>$O20*E19</f>
        <v>0</v>
      </c>
      <c r="F20" s="56"/>
      <c r="G20" s="56"/>
      <c r="H20" s="58"/>
      <c r="I20" s="58"/>
      <c r="J20" s="58"/>
      <c r="K20" s="58"/>
      <c r="L20" s="58"/>
      <c r="M20" s="58"/>
      <c r="N20" s="58"/>
      <c r="O20" s="57">
        <f>(PLANILHA!F36+PLANILHA!F59+PLANILHA!F65+PLANILHA!F72+PLANILHA!F79+PLANILHA!F89+PLANILHA!F97+PLANILHA!F104+PLANILHA!F112+PLANILHA!F121+PLANILHA!F140+PLANILHA!F146+PLANILHA!F199+PLANILHA!F152)*1</f>
        <v>0</v>
      </c>
    </row>
    <row r="21" spans="1:15" ht="5.25" customHeight="1">
      <c r="A21" s="52"/>
      <c r="B21" s="53"/>
      <c r="C21" s="58"/>
      <c r="D21" s="58"/>
      <c r="E21" s="59"/>
      <c r="F21" s="58"/>
      <c r="G21" s="58"/>
      <c r="H21" s="58"/>
      <c r="I21" s="58"/>
      <c r="J21" s="58"/>
      <c r="K21" s="58"/>
      <c r="L21" s="58"/>
      <c r="M21" s="58"/>
      <c r="N21" s="58"/>
      <c r="O21" s="60"/>
    </row>
    <row r="22" spans="1:15" ht="12.75">
      <c r="A22" s="52">
        <v>3</v>
      </c>
      <c r="B22" s="53" t="s">
        <v>23</v>
      </c>
      <c r="C22" s="61"/>
      <c r="D22" s="61"/>
      <c r="E22" s="61"/>
      <c r="F22" s="54">
        <v>0</v>
      </c>
      <c r="G22" s="61"/>
      <c r="H22" s="61"/>
      <c r="I22" s="62"/>
      <c r="J22" s="62"/>
      <c r="K22" s="62"/>
      <c r="L22" s="62"/>
      <c r="M22" s="62"/>
      <c r="N22" s="62"/>
      <c r="O22" s="55">
        <f>SUM(C22:N22)</f>
        <v>0</v>
      </c>
    </row>
    <row r="23" spans="1:15" ht="12.75">
      <c r="A23" s="52"/>
      <c r="B23" s="53"/>
      <c r="C23" s="56"/>
      <c r="D23" s="56"/>
      <c r="E23" s="56"/>
      <c r="F23" s="56">
        <f>$O23*F22</f>
        <v>0</v>
      </c>
      <c r="G23" s="56"/>
      <c r="H23" s="56"/>
      <c r="I23" s="56"/>
      <c r="J23" s="56"/>
      <c r="K23" s="56"/>
      <c r="L23" s="56"/>
      <c r="M23" s="56"/>
      <c r="N23" s="56"/>
      <c r="O23" s="57">
        <f>(PLANILHA!F208+PLANILHA!F215)*1</f>
        <v>0</v>
      </c>
    </row>
    <row r="24" spans="1:15" ht="5.25" customHeight="1">
      <c r="A24" s="52"/>
      <c r="B24" s="53"/>
      <c r="C24" s="58"/>
      <c r="D24" s="58"/>
      <c r="E24" s="56"/>
      <c r="F24" s="56"/>
      <c r="G24" s="56"/>
      <c r="H24" s="56"/>
      <c r="I24" s="56"/>
      <c r="J24" s="56"/>
      <c r="K24" s="56"/>
      <c r="L24" s="56"/>
      <c r="M24" s="56"/>
      <c r="N24" s="56"/>
      <c r="O24" s="57"/>
    </row>
    <row r="25" spans="1:15" ht="12.75">
      <c r="A25" s="52">
        <v>4</v>
      </c>
      <c r="B25" s="53" t="s">
        <v>24</v>
      </c>
      <c r="C25" s="61"/>
      <c r="D25" s="61"/>
      <c r="E25" s="61"/>
      <c r="F25" s="54">
        <v>0</v>
      </c>
      <c r="G25" s="61"/>
      <c r="H25" s="61"/>
      <c r="I25" s="62"/>
      <c r="J25" s="62"/>
      <c r="K25" s="62"/>
      <c r="L25" s="62"/>
      <c r="M25" s="62"/>
      <c r="N25" s="62"/>
      <c r="O25" s="55">
        <f>SUM(C25:N25)</f>
        <v>0</v>
      </c>
    </row>
    <row r="26" spans="1:15" ht="12.75">
      <c r="A26" s="52"/>
      <c r="B26" s="53"/>
      <c r="C26" s="56"/>
      <c r="D26" s="56"/>
      <c r="E26" s="56"/>
      <c r="F26" s="56">
        <f>$O26*F25</f>
        <v>0</v>
      </c>
      <c r="G26" s="56"/>
      <c r="H26" s="56"/>
      <c r="I26" s="56"/>
      <c r="J26" s="56"/>
      <c r="K26" s="56"/>
      <c r="L26" s="56"/>
      <c r="M26" s="56"/>
      <c r="N26" s="56"/>
      <c r="O26" s="57">
        <f>(PLANILHA!F228+PLANILHA!F235+PLANILHA!F243+PLANILHA!F250+PLANILHA!F256+PLANILHA!F262+PLANILHA!F276+PLANILHA!F284+PLANILHA!F296+PLANILHA!F304+PLANILHA!F309+PLANILHA!F314)*1</f>
        <v>0</v>
      </c>
    </row>
    <row r="27" spans="1:15" ht="5.25" customHeight="1">
      <c r="A27" s="52"/>
      <c r="B27" s="53"/>
      <c r="C27" s="58"/>
      <c r="D27" s="58"/>
      <c r="E27" s="59"/>
      <c r="F27" s="59"/>
      <c r="G27" s="58"/>
      <c r="H27" s="58"/>
      <c r="I27" s="58"/>
      <c r="J27" s="58"/>
      <c r="K27" s="58"/>
      <c r="L27" s="58"/>
      <c r="M27" s="58"/>
      <c r="N27" s="58"/>
      <c r="O27" s="60"/>
    </row>
    <row r="28" spans="1:15" ht="24" customHeight="1">
      <c r="A28" s="52"/>
      <c r="B28" s="258" t="s">
        <v>156</v>
      </c>
      <c r="C28" s="259"/>
      <c r="D28" s="259"/>
      <c r="E28" s="259"/>
      <c r="F28" s="259"/>
      <c r="G28" s="259"/>
      <c r="H28" s="259"/>
      <c r="I28" s="259"/>
      <c r="J28" s="259"/>
      <c r="K28" s="259"/>
      <c r="L28" s="259"/>
      <c r="M28" s="259"/>
      <c r="N28" s="259"/>
      <c r="O28" s="60"/>
    </row>
    <row r="29" spans="1:15" ht="12.75">
      <c r="A29" s="52">
        <v>5</v>
      </c>
      <c r="B29" s="53" t="s">
        <v>3</v>
      </c>
      <c r="C29" s="58"/>
      <c r="D29" s="58"/>
      <c r="E29" s="58"/>
      <c r="F29" s="61"/>
      <c r="G29" s="54">
        <v>0</v>
      </c>
      <c r="H29" s="54">
        <v>0</v>
      </c>
      <c r="I29" s="54">
        <v>0</v>
      </c>
      <c r="J29" s="61"/>
      <c r="K29" s="58"/>
      <c r="L29" s="61"/>
      <c r="M29" s="61"/>
      <c r="N29" s="58"/>
      <c r="O29" s="55">
        <f>SUM(C29:N29)</f>
        <v>0</v>
      </c>
    </row>
    <row r="30" spans="1:15" ht="12.75">
      <c r="A30" s="52"/>
      <c r="B30" s="53"/>
      <c r="C30" s="58"/>
      <c r="D30" s="58"/>
      <c r="E30" s="58"/>
      <c r="F30" s="56"/>
      <c r="G30" s="56">
        <f>$O30*G29</f>
        <v>0</v>
      </c>
      <c r="H30" s="56">
        <f>$O30*H29</f>
        <v>0</v>
      </c>
      <c r="I30" s="56">
        <f>$O30*I29</f>
        <v>0</v>
      </c>
      <c r="J30" s="56"/>
      <c r="K30" s="58"/>
      <c r="L30" s="56"/>
      <c r="M30" s="56"/>
      <c r="N30" s="58"/>
      <c r="O30" s="57">
        <f>(PLANILHA!F325+PLANILHA!F347+PLANILHA!F352+PLANILHA!F358+PLANILHA!F364+PLANILHA!F374+PLANILHA!F381+PLANILHA!F387+PLANILHA!F395+PLANILHA!F405+PLANILHA!F423+PLANILHA!F476+PLANILHA!F429)*1</f>
        <v>0</v>
      </c>
    </row>
    <row r="31" spans="1:15" ht="5.25" customHeight="1">
      <c r="A31" s="52"/>
      <c r="B31" s="53"/>
      <c r="C31" s="58"/>
      <c r="D31" s="58"/>
      <c r="E31" s="58"/>
      <c r="F31" s="58"/>
      <c r="G31" s="58"/>
      <c r="H31" s="58"/>
      <c r="I31" s="59"/>
      <c r="J31" s="58"/>
      <c r="K31" s="58"/>
      <c r="L31" s="58"/>
      <c r="M31" s="58"/>
      <c r="N31" s="58"/>
      <c r="O31" s="57"/>
    </row>
    <row r="32" spans="1:15" ht="12.75">
      <c r="A32" s="52">
        <v>6</v>
      </c>
      <c r="B32" s="53" t="s">
        <v>23</v>
      </c>
      <c r="C32" s="58"/>
      <c r="D32" s="58"/>
      <c r="E32" s="58"/>
      <c r="F32" s="61"/>
      <c r="G32" s="61"/>
      <c r="H32" s="61"/>
      <c r="I32" s="61"/>
      <c r="J32" s="54">
        <v>0</v>
      </c>
      <c r="K32" s="61"/>
      <c r="L32" s="61"/>
      <c r="M32" s="61"/>
      <c r="N32" s="61"/>
      <c r="O32" s="55">
        <f>SUM(C32:N32)</f>
        <v>0</v>
      </c>
    </row>
    <row r="33" spans="1:15" ht="12.75">
      <c r="A33" s="52"/>
      <c r="B33" s="53"/>
      <c r="C33" s="58"/>
      <c r="D33" s="58"/>
      <c r="E33" s="58"/>
      <c r="F33" s="56"/>
      <c r="G33" s="56"/>
      <c r="H33" s="56"/>
      <c r="I33" s="56"/>
      <c r="J33" s="56">
        <f>$O33*J32</f>
        <v>0</v>
      </c>
      <c r="K33" s="56"/>
      <c r="L33" s="56"/>
      <c r="M33" s="56"/>
      <c r="N33" s="56"/>
      <c r="O33" s="57">
        <f>(PLANILHA!F485+PLANILHA!F492)*1</f>
        <v>0</v>
      </c>
    </row>
    <row r="34" spans="1:15" ht="5.25" customHeight="1">
      <c r="A34" s="52"/>
      <c r="B34" s="53"/>
      <c r="C34" s="58"/>
      <c r="D34" s="58"/>
      <c r="E34" s="58"/>
      <c r="F34" s="58"/>
      <c r="G34" s="58"/>
      <c r="H34" s="58"/>
      <c r="I34" s="56"/>
      <c r="J34" s="56"/>
      <c r="K34" s="56"/>
      <c r="L34" s="58"/>
      <c r="M34" s="58"/>
      <c r="N34" s="56"/>
      <c r="O34" s="57"/>
    </row>
    <row r="35" spans="1:15" ht="12.75">
      <c r="A35" s="52">
        <v>7</v>
      </c>
      <c r="B35" s="53" t="s">
        <v>24</v>
      </c>
      <c r="C35" s="58"/>
      <c r="D35" s="64"/>
      <c r="E35" s="64"/>
      <c r="F35" s="61"/>
      <c r="G35" s="61"/>
      <c r="H35" s="61"/>
      <c r="I35" s="61"/>
      <c r="J35" s="54">
        <v>0</v>
      </c>
      <c r="K35" s="61"/>
      <c r="L35" s="63"/>
      <c r="M35" s="63"/>
      <c r="N35" s="61"/>
      <c r="O35" s="55">
        <f>SUM(C35:N35)</f>
        <v>0</v>
      </c>
    </row>
    <row r="36" spans="1:15" ht="12.75">
      <c r="A36" s="52"/>
      <c r="B36" s="53"/>
      <c r="C36" s="58"/>
      <c r="D36" s="64"/>
      <c r="E36" s="64"/>
      <c r="F36" s="56"/>
      <c r="G36" s="56"/>
      <c r="H36" s="56"/>
      <c r="I36" s="56"/>
      <c r="J36" s="56">
        <f>$O36*J35</f>
        <v>0</v>
      </c>
      <c r="K36" s="56"/>
      <c r="L36" s="56"/>
      <c r="M36" s="56"/>
      <c r="N36" s="56"/>
      <c r="O36" s="57">
        <f>(PLANILHA!F505+PLANILHA!F512+PLANILHA!F520+PLANILHA!F527+PLANILHA!F533+PLANILHA!F539+PLANILHA!F553+PLANILHA!F561+PLANILHA!F573+PLANILHA!F581+PLANILHA!F586+PLANILHA!F591)*1</f>
        <v>0</v>
      </c>
    </row>
    <row r="37" spans="1:15" ht="5.25" customHeight="1">
      <c r="A37" s="52"/>
      <c r="B37" s="53"/>
      <c r="C37" s="58"/>
      <c r="D37" s="58"/>
      <c r="E37" s="58"/>
      <c r="F37" s="58"/>
      <c r="G37" s="56"/>
      <c r="H37" s="56"/>
      <c r="I37" s="58"/>
      <c r="J37" s="58"/>
      <c r="K37" s="58"/>
      <c r="L37" s="58"/>
      <c r="M37" s="58"/>
      <c r="N37" s="58"/>
      <c r="O37" s="57"/>
    </row>
    <row r="38" spans="1:15" ht="24" customHeight="1">
      <c r="A38" s="52"/>
      <c r="B38" s="258" t="s">
        <v>154</v>
      </c>
      <c r="C38" s="259"/>
      <c r="D38" s="259"/>
      <c r="E38" s="259"/>
      <c r="F38" s="259"/>
      <c r="G38" s="259"/>
      <c r="H38" s="259"/>
      <c r="I38" s="259"/>
      <c r="J38" s="259"/>
      <c r="K38" s="259"/>
      <c r="L38" s="259"/>
      <c r="M38" s="259"/>
      <c r="N38" s="259"/>
      <c r="O38" s="60"/>
    </row>
    <row r="39" spans="1:15" ht="12.75">
      <c r="A39" s="52">
        <v>8</v>
      </c>
      <c r="B39" s="53" t="s">
        <v>3</v>
      </c>
      <c r="C39" s="58"/>
      <c r="D39" s="64"/>
      <c r="E39" s="65"/>
      <c r="F39" s="64"/>
      <c r="G39" s="61"/>
      <c r="H39" s="61"/>
      <c r="I39" s="61"/>
      <c r="J39" s="61"/>
      <c r="K39" s="54">
        <v>0</v>
      </c>
      <c r="L39" s="54">
        <v>0</v>
      </c>
      <c r="M39" s="54">
        <v>0</v>
      </c>
      <c r="N39" s="61"/>
      <c r="O39" s="55">
        <f>SUM(C39:N39)</f>
        <v>0</v>
      </c>
    </row>
    <row r="40" spans="1:15" ht="12.75">
      <c r="A40" s="52"/>
      <c r="B40" s="53"/>
      <c r="C40" s="58"/>
      <c r="D40" s="64"/>
      <c r="E40" s="65"/>
      <c r="F40" s="64"/>
      <c r="G40" s="56"/>
      <c r="H40" s="56"/>
      <c r="I40" s="56"/>
      <c r="J40" s="56"/>
      <c r="K40" s="56">
        <f>$O40*K39</f>
        <v>0</v>
      </c>
      <c r="L40" s="56">
        <f>$O40*L39</f>
        <v>0</v>
      </c>
      <c r="M40" s="56">
        <f>$O40*M39</f>
        <v>0</v>
      </c>
      <c r="N40" s="56"/>
      <c r="O40" s="57">
        <f>(PLANILHA!F509+PLANILHA!F516+PLANILHA!F524+PLANILHA!F531+PLANILHA!F537+PLANILHA!F543+PLANILHA!F557+PLANILHA!F565+PLANILHA!F577+PLANILHA!F585+PLANILHA!F590+PLANILHA!F595)*1</f>
        <v>0</v>
      </c>
    </row>
    <row r="41" spans="1:15" ht="5.25" customHeight="1">
      <c r="A41" s="52"/>
      <c r="B41" s="53"/>
      <c r="C41" s="58"/>
      <c r="D41" s="58"/>
      <c r="E41" s="56"/>
      <c r="F41" s="63"/>
      <c r="G41" s="58"/>
      <c r="H41" s="58"/>
      <c r="I41" s="58"/>
      <c r="J41" s="58"/>
      <c r="K41" s="58"/>
      <c r="L41" s="58"/>
      <c r="M41" s="59"/>
      <c r="N41" s="58"/>
      <c r="O41" s="57"/>
    </row>
    <row r="42" spans="1:15" ht="12.75">
      <c r="A42" s="52">
        <v>9</v>
      </c>
      <c r="B42" s="53" t="s">
        <v>23</v>
      </c>
      <c r="C42" s="58"/>
      <c r="D42" s="64"/>
      <c r="E42" s="65"/>
      <c r="F42" s="64"/>
      <c r="G42" s="61"/>
      <c r="H42" s="61"/>
      <c r="I42" s="61"/>
      <c r="J42" s="61"/>
      <c r="K42" s="61"/>
      <c r="L42" s="61"/>
      <c r="M42" s="61"/>
      <c r="N42" s="54">
        <v>0</v>
      </c>
      <c r="O42" s="55">
        <f>SUM(C42:N42)</f>
        <v>0</v>
      </c>
    </row>
    <row r="43" spans="1:15" ht="12.75">
      <c r="A43" s="52"/>
      <c r="B43" s="53"/>
      <c r="C43" s="58"/>
      <c r="D43" s="64"/>
      <c r="E43" s="65"/>
      <c r="F43" s="64"/>
      <c r="G43" s="56"/>
      <c r="H43" s="56"/>
      <c r="I43" s="56"/>
      <c r="J43" s="56"/>
      <c r="K43" s="56"/>
      <c r="L43" s="56"/>
      <c r="M43" s="56"/>
      <c r="N43" s="56">
        <f>$O43*N42</f>
        <v>0</v>
      </c>
      <c r="O43" s="57">
        <f>(PLANILHA!F771+PLANILHA!F778)*1</f>
        <v>0</v>
      </c>
    </row>
    <row r="44" spans="1:15" ht="5.25" customHeight="1">
      <c r="A44" s="52"/>
      <c r="B44" s="53"/>
      <c r="C44" s="58"/>
      <c r="D44" s="58"/>
      <c r="E44" s="56"/>
      <c r="F44" s="63"/>
      <c r="G44" s="58"/>
      <c r="H44" s="58"/>
      <c r="I44" s="58"/>
      <c r="J44" s="58"/>
      <c r="K44" s="58"/>
      <c r="L44" s="58"/>
      <c r="M44" s="56"/>
      <c r="N44" s="56"/>
      <c r="O44" s="57"/>
    </row>
    <row r="45" spans="1:15" ht="12.75">
      <c r="A45" s="52">
        <v>10</v>
      </c>
      <c r="B45" s="53" t="s">
        <v>24</v>
      </c>
      <c r="C45" s="58"/>
      <c r="D45" s="64"/>
      <c r="E45" s="65"/>
      <c r="F45" s="64"/>
      <c r="G45" s="61"/>
      <c r="H45" s="61"/>
      <c r="I45" s="61"/>
      <c r="J45" s="61"/>
      <c r="K45" s="61"/>
      <c r="L45" s="61"/>
      <c r="M45" s="61"/>
      <c r="N45" s="54">
        <v>0</v>
      </c>
      <c r="O45" s="55">
        <f>SUM(C45:N45)</f>
        <v>0</v>
      </c>
    </row>
    <row r="46" spans="1:15" ht="12.75">
      <c r="A46" s="52"/>
      <c r="B46" s="53"/>
      <c r="C46" s="58"/>
      <c r="D46" s="64"/>
      <c r="E46" s="65"/>
      <c r="F46" s="64"/>
      <c r="G46" s="56"/>
      <c r="H46" s="56"/>
      <c r="I46" s="56"/>
      <c r="J46" s="56"/>
      <c r="K46" s="56"/>
      <c r="L46" s="56"/>
      <c r="M46" s="56"/>
      <c r="N46" s="56">
        <f>$O46*N45</f>
        <v>0</v>
      </c>
      <c r="O46" s="57">
        <f>(PLANILHA!F791+PLANILHA!F798+PLANILHA!F806+PLANILHA!F813+PLANILHA!F819+PLANILHA!F825+PLANILHA!F839+PLANILHA!F847+PLANILHA!F859+PLANILHA!F867+PLANILHA!F872+PLANILHA!F877)*1</f>
        <v>0</v>
      </c>
    </row>
    <row r="47" spans="1:15" ht="24" customHeight="1">
      <c r="A47" s="52"/>
      <c r="B47" s="258" t="s">
        <v>167</v>
      </c>
      <c r="C47" s="259"/>
      <c r="D47" s="259"/>
      <c r="E47" s="259"/>
      <c r="F47" s="259"/>
      <c r="G47" s="259"/>
      <c r="H47" s="259"/>
      <c r="I47" s="259"/>
      <c r="J47" s="259"/>
      <c r="K47" s="259"/>
      <c r="L47" s="259"/>
      <c r="M47" s="259"/>
      <c r="N47" s="259"/>
      <c r="O47" s="60"/>
    </row>
    <row r="48" spans="1:15" ht="27.75" customHeight="1">
      <c r="A48" s="52">
        <v>11</v>
      </c>
      <c r="B48" s="53" t="s">
        <v>166</v>
      </c>
      <c r="C48" s="58"/>
      <c r="D48" s="64"/>
      <c r="E48" s="65"/>
      <c r="F48" s="54">
        <v>0</v>
      </c>
      <c r="G48" s="61"/>
      <c r="H48" s="61"/>
      <c r="I48" s="61"/>
      <c r="J48" s="54">
        <v>0</v>
      </c>
      <c r="K48" s="61"/>
      <c r="L48" s="61"/>
      <c r="M48" s="61"/>
      <c r="N48" s="54">
        <v>0</v>
      </c>
      <c r="O48" s="55">
        <f>SUM(C48:N48)</f>
        <v>0</v>
      </c>
    </row>
    <row r="49" spans="1:15" ht="12.75">
      <c r="A49" s="52"/>
      <c r="B49" s="53"/>
      <c r="C49" s="58"/>
      <c r="D49" s="64"/>
      <c r="E49" s="65"/>
      <c r="F49" s="56">
        <f>$O49*F48</f>
        <v>0</v>
      </c>
      <c r="G49" s="56"/>
      <c r="H49" s="56"/>
      <c r="I49" s="56"/>
      <c r="J49" s="56">
        <f>$O49*J48</f>
        <v>0</v>
      </c>
      <c r="K49" s="56"/>
      <c r="L49" s="56"/>
      <c r="M49" s="56"/>
      <c r="N49" s="56">
        <f>$O49*N48</f>
        <v>0</v>
      </c>
      <c r="O49" s="57">
        <f>PLANILHA!F893*1</f>
        <v>0</v>
      </c>
    </row>
    <row r="50" spans="1:15" ht="5.25" customHeight="1">
      <c r="A50" s="52"/>
      <c r="B50" s="53"/>
      <c r="C50" s="58"/>
      <c r="D50" s="58"/>
      <c r="E50" s="56"/>
      <c r="F50" s="63"/>
      <c r="G50" s="58"/>
      <c r="H50" s="58"/>
      <c r="I50" s="58"/>
      <c r="J50" s="58"/>
      <c r="K50" s="58"/>
      <c r="L50" s="58"/>
      <c r="M50" s="59"/>
      <c r="N50" s="58"/>
      <c r="O50" s="57"/>
    </row>
    <row r="51" spans="1:15" ht="5.25" customHeight="1" thickBot="1">
      <c r="A51" s="52"/>
      <c r="B51" s="53"/>
      <c r="C51" s="58"/>
      <c r="D51" s="58"/>
      <c r="E51" s="56"/>
      <c r="F51" s="63"/>
      <c r="G51" s="56"/>
      <c r="H51" s="56"/>
      <c r="I51" s="56"/>
      <c r="J51" s="56"/>
      <c r="K51" s="56"/>
      <c r="L51" s="56"/>
      <c r="M51" s="56"/>
      <c r="N51" s="56"/>
      <c r="O51" s="57"/>
    </row>
    <row r="52" spans="1:15">
      <c r="A52" s="66"/>
      <c r="B52" s="67"/>
      <c r="C52" s="68"/>
      <c r="D52" s="68"/>
      <c r="E52" s="68"/>
      <c r="F52" s="68"/>
      <c r="G52" s="68"/>
      <c r="H52" s="68"/>
      <c r="I52" s="68"/>
      <c r="J52" s="68"/>
      <c r="K52" s="68"/>
      <c r="L52" s="68"/>
      <c r="M52" s="68"/>
      <c r="N52" s="68"/>
      <c r="O52" s="69"/>
    </row>
    <row r="53" spans="1:15">
      <c r="A53" s="70"/>
      <c r="B53" s="71" t="s">
        <v>120</v>
      </c>
      <c r="C53" s="72">
        <f>SUM(,C46,C43,C40,C36,C33,C30,C26,C23,C20,C16,C49)</f>
        <v>0</v>
      </c>
      <c r="D53" s="72">
        <f t="shared" ref="D53:N53" si="1">SUM(,D46,D43,D40,D36,D33,D30,D26,D23,D20,D16,D49)</f>
        <v>0</v>
      </c>
      <c r="E53" s="72">
        <f t="shared" si="1"/>
        <v>0</v>
      </c>
      <c r="F53" s="72">
        <f t="shared" si="1"/>
        <v>0</v>
      </c>
      <c r="G53" s="72">
        <f t="shared" si="1"/>
        <v>0</v>
      </c>
      <c r="H53" s="72">
        <f t="shared" si="1"/>
        <v>0</v>
      </c>
      <c r="I53" s="72">
        <f t="shared" si="1"/>
        <v>0</v>
      </c>
      <c r="J53" s="72">
        <f t="shared" si="1"/>
        <v>0</v>
      </c>
      <c r="K53" s="72">
        <f t="shared" si="1"/>
        <v>0</v>
      </c>
      <c r="L53" s="72">
        <f t="shared" si="1"/>
        <v>0</v>
      </c>
      <c r="M53" s="72">
        <f t="shared" si="1"/>
        <v>0</v>
      </c>
      <c r="N53" s="72">
        <f t="shared" si="1"/>
        <v>0</v>
      </c>
      <c r="O53" s="73">
        <f>SUM(O46,O43,O40,O36,O33,O30,O26,O23,O20,O16,O49)</f>
        <v>0</v>
      </c>
    </row>
    <row r="54" spans="1:15" ht="12.75" thickBot="1">
      <c r="A54" s="74"/>
      <c r="B54" s="75"/>
      <c r="C54" s="76"/>
      <c r="D54" s="76"/>
      <c r="E54" s="76"/>
      <c r="F54" s="76"/>
      <c r="G54" s="76"/>
      <c r="H54" s="76"/>
      <c r="I54" s="76"/>
      <c r="J54" s="76"/>
      <c r="K54" s="76"/>
      <c r="L54" s="76"/>
      <c r="M54" s="76"/>
      <c r="N54" s="76"/>
      <c r="O54" s="77"/>
    </row>
    <row r="55" spans="1:15">
      <c r="A55" s="78"/>
      <c r="B55" s="71"/>
      <c r="C55" s="79"/>
      <c r="D55" s="79"/>
      <c r="E55" s="79"/>
      <c r="F55" s="80"/>
      <c r="G55" s="80"/>
      <c r="H55" s="80"/>
      <c r="I55" s="80"/>
      <c r="J55" s="80"/>
      <c r="K55" s="80"/>
      <c r="L55" s="80"/>
      <c r="M55" s="80"/>
      <c r="N55" s="80"/>
      <c r="O55" s="81"/>
    </row>
    <row r="56" spans="1:15">
      <c r="A56" s="85"/>
      <c r="B56" s="87"/>
      <c r="C56" s="89"/>
      <c r="D56" s="89"/>
      <c r="E56" s="89"/>
      <c r="F56" s="89"/>
      <c r="G56" s="89"/>
      <c r="H56" s="89"/>
      <c r="I56" s="89"/>
      <c r="J56" s="89"/>
      <c r="K56" s="89"/>
      <c r="L56" s="89"/>
      <c r="M56" s="89"/>
      <c r="N56" s="89"/>
      <c r="O56" s="89"/>
    </row>
    <row r="57" spans="1:15">
      <c r="A57" s="85"/>
      <c r="B57" s="87"/>
      <c r="C57" s="90"/>
      <c r="D57" s="90"/>
      <c r="E57" s="90"/>
      <c r="F57" s="90"/>
      <c r="G57" s="90"/>
      <c r="H57" s="90"/>
      <c r="I57" s="90"/>
      <c r="J57" s="90"/>
      <c r="K57" s="90"/>
      <c r="L57" s="90"/>
      <c r="M57" s="90"/>
      <c r="N57" s="90"/>
      <c r="O57" s="89"/>
    </row>
    <row r="58" spans="1:15">
      <c r="A58" s="85"/>
      <c r="B58" s="87"/>
      <c r="C58" s="88"/>
      <c r="D58" s="88"/>
      <c r="E58" s="88"/>
      <c r="F58" s="91"/>
      <c r="G58" s="91"/>
      <c r="H58" s="91"/>
      <c r="I58" s="91"/>
      <c r="J58" s="91"/>
      <c r="K58" s="91"/>
      <c r="L58" s="91"/>
      <c r="M58" s="91"/>
      <c r="N58" s="91"/>
      <c r="O58" s="86"/>
    </row>
    <row r="59" spans="1:15">
      <c r="A59" s="85"/>
      <c r="B59" s="87"/>
      <c r="C59" s="89"/>
      <c r="D59" s="89"/>
      <c r="E59" s="89"/>
      <c r="F59" s="89"/>
      <c r="G59" s="89"/>
      <c r="H59" s="89"/>
      <c r="I59" s="89"/>
      <c r="J59" s="89"/>
      <c r="K59" s="89"/>
      <c r="L59" s="89"/>
      <c r="M59" s="89"/>
      <c r="N59" s="89"/>
      <c r="O59" s="89"/>
    </row>
    <row r="60" spans="1:15">
      <c r="A60" s="85"/>
      <c r="B60" s="87"/>
      <c r="C60" s="90"/>
      <c r="D60" s="90"/>
      <c r="E60" s="90"/>
      <c r="F60" s="90"/>
      <c r="G60" s="90"/>
      <c r="H60" s="90"/>
      <c r="I60" s="90"/>
      <c r="J60" s="90"/>
      <c r="K60" s="90"/>
      <c r="L60" s="90"/>
      <c r="M60" s="90"/>
      <c r="N60" s="90"/>
      <c r="O60" s="89"/>
    </row>
    <row r="61" spans="1:15">
      <c r="A61" s="92"/>
      <c r="B61" s="87"/>
      <c r="C61" s="89"/>
      <c r="D61" s="93"/>
      <c r="E61" s="93"/>
      <c r="F61" s="94"/>
      <c r="G61" s="94"/>
      <c r="H61" s="94"/>
      <c r="I61" s="94"/>
      <c r="J61" s="94"/>
      <c r="K61" s="94"/>
      <c r="L61" s="94"/>
      <c r="M61" s="94"/>
      <c r="N61" s="94"/>
      <c r="O61" s="94"/>
    </row>
    <row r="62" spans="1:15">
      <c r="A62" s="94"/>
      <c r="B62" s="71"/>
      <c r="C62" s="89"/>
      <c r="D62" s="89"/>
      <c r="E62" s="89"/>
      <c r="F62" s="89"/>
      <c r="G62" s="89"/>
      <c r="H62" s="89"/>
      <c r="I62" s="89"/>
      <c r="J62" s="89"/>
      <c r="K62" s="89"/>
      <c r="L62" s="89"/>
      <c r="M62" s="89"/>
      <c r="N62" s="89"/>
      <c r="O62" s="89"/>
    </row>
    <row r="63" spans="1:15">
      <c r="A63" s="94"/>
      <c r="B63" s="71"/>
      <c r="C63" s="95"/>
      <c r="D63" s="95"/>
      <c r="E63" s="95"/>
      <c r="F63" s="95"/>
      <c r="G63" s="95"/>
      <c r="H63" s="95"/>
      <c r="I63" s="95"/>
      <c r="J63" s="95"/>
      <c r="K63" s="95"/>
      <c r="L63" s="95"/>
      <c r="M63" s="95"/>
      <c r="N63" s="95"/>
      <c r="O63" s="95"/>
    </row>
    <row r="64" spans="1:15">
      <c r="A64" s="94"/>
      <c r="B64" s="87"/>
      <c r="C64" s="89"/>
      <c r="D64" s="96"/>
      <c r="E64" s="96"/>
      <c r="F64" s="96"/>
      <c r="G64" s="96"/>
      <c r="H64" s="96"/>
      <c r="I64" s="96"/>
      <c r="J64" s="96"/>
      <c r="K64" s="96"/>
      <c r="L64" s="96"/>
      <c r="M64" s="96"/>
      <c r="N64" s="96"/>
      <c r="O64" s="94"/>
    </row>
    <row r="65" spans="1:15">
      <c r="A65" s="94"/>
      <c r="B65" s="71"/>
      <c r="C65" s="89"/>
      <c r="D65" s="89"/>
      <c r="E65" s="89"/>
      <c r="F65" s="89"/>
      <c r="G65" s="89"/>
      <c r="H65" s="89"/>
      <c r="I65" s="89"/>
      <c r="J65" s="89"/>
      <c r="K65" s="89"/>
      <c r="L65" s="89"/>
      <c r="M65" s="89"/>
      <c r="N65" s="89"/>
      <c r="O65" s="94"/>
    </row>
    <row r="66" spans="1:15">
      <c r="A66" s="80"/>
      <c r="B66" s="71"/>
      <c r="C66" s="79"/>
      <c r="D66" s="79"/>
      <c r="E66" s="79"/>
      <c r="F66" s="80"/>
      <c r="G66" s="80"/>
      <c r="H66" s="80"/>
      <c r="I66" s="80"/>
      <c r="J66" s="80"/>
      <c r="K66" s="80"/>
      <c r="L66" s="80"/>
      <c r="M66" s="80"/>
      <c r="N66" s="80"/>
      <c r="O66" s="79"/>
    </row>
    <row r="67" spans="1:15">
      <c r="A67" s="79"/>
      <c r="B67" s="71"/>
      <c r="C67" s="95"/>
      <c r="D67" s="95"/>
      <c r="E67" s="95"/>
      <c r="F67" s="95"/>
      <c r="G67" s="95"/>
      <c r="H67" s="95"/>
      <c r="I67" s="95"/>
      <c r="J67" s="95"/>
      <c r="K67" s="95"/>
      <c r="L67" s="95"/>
      <c r="M67" s="95"/>
      <c r="N67" s="95"/>
      <c r="O67" s="97"/>
    </row>
    <row r="68" spans="1:15">
      <c r="A68" s="71"/>
      <c r="B68" s="79"/>
      <c r="C68" s="71"/>
      <c r="D68" s="98"/>
      <c r="E68" s="98"/>
      <c r="F68" s="98"/>
      <c r="G68" s="98"/>
      <c r="H68" s="98"/>
      <c r="I68" s="98"/>
      <c r="J68" s="98"/>
      <c r="K68" s="98"/>
      <c r="L68" s="98"/>
      <c r="M68" s="98"/>
      <c r="N68" s="98"/>
      <c r="O68" s="98"/>
    </row>
    <row r="69" spans="1:15">
      <c r="A69" s="71"/>
      <c r="B69" s="71"/>
      <c r="C69" s="88"/>
      <c r="D69" s="88"/>
      <c r="E69" s="88"/>
      <c r="F69" s="88"/>
      <c r="G69" s="88"/>
      <c r="H69" s="88"/>
      <c r="I69" s="88"/>
      <c r="J69" s="88"/>
      <c r="K69" s="88"/>
      <c r="L69" s="88"/>
      <c r="M69" s="88"/>
      <c r="N69" s="88"/>
      <c r="O69" s="91"/>
    </row>
    <row r="70" spans="1:15">
      <c r="A70" s="99"/>
      <c r="B70" s="100"/>
      <c r="C70" s="99"/>
      <c r="D70" s="83"/>
      <c r="E70" s="83"/>
      <c r="F70" s="83"/>
      <c r="G70" s="83"/>
      <c r="H70" s="83"/>
      <c r="I70" s="83"/>
      <c r="J70" s="83"/>
      <c r="K70" s="83"/>
      <c r="L70" s="83"/>
      <c r="M70" s="83"/>
      <c r="N70" s="83"/>
      <c r="O70" s="83"/>
    </row>
    <row r="71" spans="1:15">
      <c r="A71" s="99"/>
      <c r="B71" s="100"/>
      <c r="C71" s="101"/>
      <c r="D71" s="82"/>
      <c r="E71" s="82"/>
      <c r="F71" s="82"/>
      <c r="G71" s="82"/>
      <c r="H71" s="82"/>
      <c r="I71" s="82"/>
      <c r="J71" s="82"/>
      <c r="K71" s="82"/>
      <c r="L71" s="82"/>
      <c r="M71" s="82"/>
      <c r="N71" s="82"/>
      <c r="O71" s="83"/>
    </row>
    <row r="72" spans="1:15">
      <c r="A72" s="99"/>
      <c r="B72" s="100"/>
      <c r="C72" s="101"/>
      <c r="D72" s="82"/>
      <c r="E72" s="82"/>
      <c r="F72" s="82"/>
      <c r="G72" s="82"/>
      <c r="H72" s="82"/>
      <c r="I72" s="82"/>
      <c r="J72" s="82"/>
      <c r="K72" s="82"/>
      <c r="L72" s="82"/>
      <c r="M72" s="82"/>
      <c r="N72" s="82"/>
      <c r="O72" s="83"/>
    </row>
    <row r="73" spans="1:15">
      <c r="A73" s="99"/>
      <c r="O73" s="83"/>
    </row>
    <row r="74" spans="1:15">
      <c r="A74" s="99"/>
      <c r="O74" s="83"/>
    </row>
    <row r="75" spans="1:15">
      <c r="A75" s="99"/>
      <c r="B75" s="16"/>
      <c r="C75" s="87"/>
      <c r="D75" s="16"/>
      <c r="E75" s="83"/>
      <c r="F75" s="83"/>
      <c r="G75" s="83"/>
      <c r="H75" s="83"/>
      <c r="I75" s="83"/>
      <c r="J75" s="83"/>
      <c r="K75" s="83"/>
      <c r="L75" s="83"/>
      <c r="M75" s="83"/>
      <c r="N75" s="83"/>
      <c r="O75" s="83"/>
    </row>
    <row r="76" spans="1:15">
      <c r="A76" s="99"/>
      <c r="B76" s="16"/>
      <c r="C76" s="87"/>
      <c r="D76" s="16"/>
      <c r="E76" s="83"/>
      <c r="F76" s="83"/>
      <c r="G76" s="83"/>
      <c r="H76" s="83"/>
      <c r="I76" s="83"/>
      <c r="J76" s="83"/>
      <c r="K76" s="83"/>
      <c r="L76" s="83"/>
      <c r="M76" s="83"/>
      <c r="N76" s="83"/>
      <c r="O76" s="83"/>
    </row>
    <row r="77" spans="1:15">
      <c r="A77" s="99"/>
      <c r="B77" s="16"/>
      <c r="C77" s="87"/>
      <c r="D77" s="16"/>
      <c r="E77" s="83"/>
      <c r="F77" s="83"/>
      <c r="G77" s="83"/>
      <c r="H77" s="83"/>
      <c r="I77" s="83"/>
      <c r="J77" s="83"/>
      <c r="K77" s="83"/>
      <c r="L77" s="83"/>
      <c r="M77" s="83"/>
      <c r="N77" s="83"/>
      <c r="O77" s="83"/>
    </row>
    <row r="78" spans="1:15">
      <c r="A78" s="99"/>
      <c r="B78" s="16"/>
      <c r="C78" s="87"/>
      <c r="D78" s="16"/>
      <c r="E78" s="83"/>
      <c r="F78" s="83"/>
      <c r="G78" s="83"/>
      <c r="H78" s="83"/>
      <c r="I78" s="83"/>
      <c r="J78" s="83"/>
      <c r="K78" s="83"/>
      <c r="L78" s="83"/>
      <c r="M78" s="83"/>
      <c r="N78" s="83"/>
      <c r="O78" s="83"/>
    </row>
    <row r="79" spans="1:15">
      <c r="A79" s="99"/>
      <c r="C79" s="20"/>
      <c r="D79" s="20"/>
      <c r="E79" s="82"/>
      <c r="O79" s="83"/>
    </row>
    <row r="80" spans="1:15">
      <c r="A80" s="99"/>
      <c r="C80" s="16"/>
      <c r="D80" s="16"/>
      <c r="E80" s="83"/>
      <c r="O80" s="83"/>
    </row>
    <row r="81" spans="1:20">
      <c r="A81" s="99"/>
      <c r="B81" s="16"/>
      <c r="C81" s="87"/>
      <c r="D81" s="16"/>
      <c r="E81" s="83"/>
      <c r="F81" s="83"/>
      <c r="G81" s="83"/>
      <c r="H81" s="83"/>
      <c r="I81" s="83"/>
      <c r="J81" s="83"/>
      <c r="K81" s="83"/>
      <c r="L81" s="83"/>
      <c r="M81" s="83"/>
      <c r="N81" s="83"/>
      <c r="O81" s="83"/>
    </row>
    <row r="82" spans="1:20">
      <c r="A82" s="102"/>
      <c r="B82" s="103"/>
      <c r="C82" s="104"/>
      <c r="D82" s="104"/>
      <c r="E82" s="104"/>
      <c r="F82" s="104"/>
      <c r="G82" s="104"/>
      <c r="H82" s="104"/>
      <c r="I82" s="104"/>
      <c r="J82" s="104"/>
      <c r="K82" s="104"/>
      <c r="L82" s="104"/>
      <c r="M82" s="104"/>
      <c r="N82" s="104"/>
      <c r="O82" s="101"/>
    </row>
    <row r="85" spans="1:20">
      <c r="C85" s="105"/>
      <c r="D85" s="105"/>
      <c r="E85" s="105"/>
      <c r="F85" s="105"/>
      <c r="G85" s="105"/>
      <c r="H85" s="105"/>
      <c r="I85" s="105"/>
      <c r="J85" s="105"/>
      <c r="K85" s="105"/>
      <c r="L85" s="105"/>
      <c r="M85" s="105"/>
      <c r="N85" s="105"/>
      <c r="O85" s="105"/>
    </row>
    <row r="87" spans="1:20">
      <c r="C87" s="106"/>
      <c r="D87" s="106"/>
      <c r="E87" s="106"/>
      <c r="F87" s="106"/>
      <c r="G87" s="106"/>
      <c r="H87" s="106"/>
      <c r="I87" s="106"/>
      <c r="J87" s="106"/>
      <c r="K87" s="106"/>
      <c r="L87" s="106"/>
      <c r="M87" s="106"/>
      <c r="N87" s="106"/>
    </row>
    <row r="92" spans="1:20">
      <c r="Q92" s="107"/>
      <c r="R92" s="107"/>
      <c r="S92" s="107"/>
      <c r="T92" s="107"/>
    </row>
  </sheetData>
  <mergeCells count="9">
    <mergeCell ref="C4:J4"/>
    <mergeCell ref="C5:J5"/>
    <mergeCell ref="C6:J6"/>
    <mergeCell ref="C7:J7"/>
    <mergeCell ref="B47:N47"/>
    <mergeCell ref="C11:N11"/>
    <mergeCell ref="B18:N18"/>
    <mergeCell ref="B38:N38"/>
    <mergeCell ref="B28:N28"/>
  </mergeCells>
  <printOptions horizontalCentered="1"/>
  <pageMargins left="0.51181102362204722" right="0.51181102362204722" top="0.78740157480314965" bottom="0.39370078740157483" header="0.31496062992125984" footer="0.31496062992125984"/>
  <pageSetup paperSize="9"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3</vt:i4>
      </vt:variant>
    </vt:vector>
  </HeadingPairs>
  <TitlesOfParts>
    <vt:vector size="5" baseType="lpstr">
      <vt:lpstr>PLANILHA</vt:lpstr>
      <vt:lpstr>CRONOGRAMA</vt:lpstr>
      <vt:lpstr>CRONOGRAMA!Area_de_impressao</vt:lpstr>
      <vt:lpstr>PLANILHA!Area_de_impressao</vt:lpstr>
      <vt:lpstr>PLANILHA!Titulos_de_impressao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</dc:creator>
  <cp:lastModifiedBy>user</cp:lastModifiedBy>
  <cp:lastPrinted>2023-01-16T15:01:12Z</cp:lastPrinted>
  <dcterms:created xsi:type="dcterms:W3CDTF">2012-07-23T19:03:05Z</dcterms:created>
  <dcterms:modified xsi:type="dcterms:W3CDTF">2023-01-16T15:25:15Z</dcterms:modified>
</cp:coreProperties>
</file>