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pras\Adm.Selc\ADM.2023\EDITAIS\CONCORRÊNCIA\CONCORRÊNCIA 03.2023\"/>
    </mc:Choice>
  </mc:AlternateContent>
  <bookViews>
    <workbookView xWindow="32760" yWindow="32760" windowWidth="19440" windowHeight="8835" tabRatio="837"/>
  </bookViews>
  <sheets>
    <sheet name="PLANILHA" sheetId="8" r:id="rId1"/>
    <sheet name="CRONOGRAMA" sheetId="9" r:id="rId2"/>
  </sheets>
  <externalReferences>
    <externalReference r:id="rId3"/>
  </externalReferences>
  <definedNames>
    <definedName name="_xlnm.Print_Area" localSheetId="1">CRONOGRAMA!$A$1:$AZ$51</definedName>
    <definedName name="_xlnm.Print_Area" localSheetId="0">PLANILHA!$A$2:$F$312</definedName>
    <definedName name="DESONERACAO" hidden="1">IF(OR(Import.Desoneracao="DESONERADO",Import.Desoneracao="SIM"),"SIM","NÃO")</definedName>
    <definedName name="Import.Desoneracao" hidden="1">OFFSET([1]DADOS!$G$18,0,-1)</definedName>
    <definedName name="Import.Município" hidden="1">[1]DADOS!$F$6</definedName>
    <definedName name="_xlnm.Print_Titles" localSheetId="0">PLANILHA!$2:$11</definedName>
  </definedNames>
  <calcPr calcId="181029" fullCalcOnLoad="1"/>
</workbook>
</file>

<file path=xl/calcChain.xml><?xml version="1.0" encoding="utf-8"?>
<calcChain xmlns="http://schemas.openxmlformats.org/spreadsheetml/2006/main">
  <c r="C33" i="9" l="1"/>
  <c r="C31" i="9"/>
  <c r="C28" i="9"/>
  <c r="C25" i="9"/>
  <c r="C22" i="9"/>
  <c r="C19" i="9"/>
  <c r="C16" i="9"/>
  <c r="C13" i="9"/>
  <c r="E308" i="8"/>
  <c r="F28" i="8"/>
  <c r="F27" i="8"/>
  <c r="F32" i="8"/>
  <c r="F33" i="8"/>
  <c r="F34" i="8"/>
  <c r="F35" i="8"/>
  <c r="F36" i="8"/>
  <c r="F37" i="8"/>
  <c r="F38" i="8"/>
  <c r="F39" i="8"/>
  <c r="F299" i="8"/>
  <c r="F154" i="8"/>
  <c r="F296" i="8"/>
  <c r="F294" i="8"/>
  <c r="F292" i="8"/>
  <c r="F277" i="8"/>
  <c r="F252" i="8"/>
  <c r="F215" i="8"/>
  <c r="F208" i="8"/>
  <c r="F207" i="8"/>
  <c r="F177" i="8"/>
  <c r="F176" i="8"/>
  <c r="F160" i="8"/>
  <c r="F157" i="8"/>
  <c r="F148" i="8"/>
  <c r="F141" i="8"/>
  <c r="F136" i="8"/>
  <c r="F134" i="8"/>
  <c r="F130" i="8"/>
  <c r="F128" i="8"/>
  <c r="F125" i="8"/>
  <c r="F120" i="8"/>
  <c r="F116" i="8"/>
  <c r="F110" i="8"/>
  <c r="F106" i="8"/>
  <c r="F99" i="8"/>
  <c r="F94" i="8"/>
  <c r="F70" i="8"/>
  <c r="F60" i="8"/>
  <c r="F58" i="8"/>
  <c r="F46" i="8"/>
  <c r="F21" i="8"/>
  <c r="F16" i="8"/>
  <c r="F247" i="8"/>
  <c r="F219" i="8"/>
  <c r="F214" i="8"/>
  <c r="F195" i="8"/>
  <c r="F185" i="8"/>
  <c r="F183" i="8"/>
  <c r="F50" i="8"/>
  <c r="F49" i="8"/>
  <c r="F228" i="8"/>
  <c r="F188" i="8"/>
  <c r="F172" i="8"/>
  <c r="F168" i="8"/>
  <c r="F165" i="8"/>
  <c r="F133" i="8"/>
  <c r="F117" i="8"/>
  <c r="F108" i="8"/>
  <c r="F111" i="8"/>
  <c r="F98" i="8"/>
  <c r="F97" i="8"/>
  <c r="F83" i="8"/>
  <c r="F80" i="8"/>
  <c r="F71" i="8"/>
  <c r="F68" i="8"/>
  <c r="F67" i="8"/>
  <c r="F63" i="8"/>
  <c r="F62" i="8"/>
  <c r="F19" i="8"/>
  <c r="F18" i="8"/>
  <c r="F217" i="8"/>
  <c r="F196" i="8"/>
  <c r="F237" i="8"/>
  <c r="F268" i="8"/>
  <c r="F267" i="8"/>
  <c r="F272" i="8"/>
  <c r="F271" i="8"/>
  <c r="F161" i="8"/>
  <c r="F162" i="8"/>
  <c r="F284" i="8"/>
  <c r="F283" i="8"/>
  <c r="F236" i="8"/>
  <c r="F164" i="8"/>
  <c r="F175" i="8"/>
  <c r="F282" i="8"/>
  <c r="F281" i="8"/>
  <c r="F298" i="8"/>
  <c r="F262" i="8"/>
  <c r="F261" i="8"/>
  <c r="F304" i="8"/>
  <c r="F303" i="8"/>
  <c r="F226" i="8"/>
  <c r="F274" i="8"/>
  <c r="F273" i="8"/>
  <c r="F301" i="8"/>
  <c r="F305" i="8"/>
  <c r="F227" i="8"/>
  <c r="F276" i="8"/>
  <c r="F286" i="8"/>
  <c r="F285" i="8"/>
  <c r="F126" i="8"/>
  <c r="F174" i="8"/>
  <c r="F206" i="8"/>
  <c r="F300" i="8"/>
  <c r="F169" i="8"/>
  <c r="F187" i="8"/>
  <c r="F280" i="8"/>
  <c r="F279" i="8"/>
  <c r="F216" i="8"/>
  <c r="F265" i="8"/>
  <c r="F266" i="8"/>
  <c r="F250" i="8"/>
  <c r="F256" i="8"/>
  <c r="F278" i="8"/>
  <c r="F290" i="8"/>
  <c r="F158" i="8"/>
  <c r="F170" i="8"/>
  <c r="F119" i="8"/>
  <c r="F143" i="8"/>
  <c r="F153" i="8"/>
  <c r="F55" i="8"/>
  <c r="F64" i="8"/>
  <c r="F121" i="8"/>
  <c r="F251" i="8"/>
  <c r="F123" i="8"/>
  <c r="F225" i="8"/>
  <c r="F105" i="8"/>
  <c r="F104" i="8"/>
  <c r="F124" i="8"/>
  <c r="F109" i="8"/>
  <c r="F79" i="8"/>
  <c r="F132" i="8"/>
  <c r="F163" i="8"/>
  <c r="F81" i="8"/>
  <c r="F239" i="8"/>
  <c r="F139" i="8"/>
  <c r="F41" i="8"/>
  <c r="F151" i="8"/>
  <c r="F57" i="8"/>
  <c r="F209" i="8"/>
  <c r="F145" i="8"/>
  <c r="F166" i="8"/>
  <c r="F204" i="8"/>
  <c r="F203" i="8"/>
  <c r="F75" i="8"/>
  <c r="F113" i="8"/>
  <c r="F127" i="8"/>
  <c r="F146" i="8"/>
  <c r="F137" i="8"/>
  <c r="F205" i="8"/>
  <c r="F253" i="8"/>
  <c r="F114" i="8"/>
  <c r="F42" i="8"/>
  <c r="F22" i="8"/>
  <c r="F77" i="8"/>
  <c r="F115" i="8"/>
  <c r="F73" i="8"/>
  <c r="F238" i="8"/>
  <c r="F198" i="8"/>
  <c r="F40" i="8"/>
  <c r="F241" i="8"/>
  <c r="F240" i="8"/>
  <c r="F82" i="8"/>
  <c r="F152" i="8"/>
  <c r="F25" i="8"/>
  <c r="F232" i="8"/>
  <c r="F234" i="8"/>
  <c r="F122" i="8"/>
  <c r="F51" i="8"/>
  <c r="F24" i="8"/>
  <c r="F221" i="8"/>
  <c r="F245" i="8"/>
  <c r="F233" i="8"/>
  <c r="F181" i="8"/>
  <c r="F288" i="8"/>
  <c r="AS31" i="9"/>
  <c r="F20" i="8"/>
  <c r="F275" i="8"/>
  <c r="AW33" i="9"/>
  <c r="F91" i="8"/>
  <c r="F202" i="8"/>
  <c r="F264" i="8"/>
  <c r="F263" i="8"/>
  <c r="F74" i="8"/>
  <c r="F255" i="8"/>
  <c r="F254" i="8"/>
  <c r="F89" i="8"/>
  <c r="AO31" i="9"/>
  <c r="F100" i="8"/>
  <c r="F96" i="8"/>
  <c r="F167" i="8"/>
  <c r="F224" i="8"/>
  <c r="F88" i="8"/>
  <c r="F211" i="8"/>
  <c r="F56" i="8"/>
  <c r="F246" i="8"/>
  <c r="F231" i="8"/>
  <c r="F213" i="8"/>
  <c r="F48" i="8"/>
  <c r="F47" i="8"/>
  <c r="F142" i="8"/>
  <c r="F197" i="8"/>
  <c r="F61" i="8"/>
  <c r="F78" i="8"/>
  <c r="F102" i="8"/>
  <c r="F147" i="8"/>
  <c r="F194" i="8"/>
  <c r="F248" i="8"/>
  <c r="F131" i="8"/>
  <c r="F186" i="8"/>
  <c r="F144" i="8"/>
  <c r="F23" i="8"/>
  <c r="F17" i="8"/>
  <c r="F140" i="8"/>
  <c r="F201" i="8"/>
  <c r="F14" i="8"/>
  <c r="F235" i="8"/>
  <c r="F72" i="8"/>
  <c r="F150" i="8"/>
  <c r="F59" i="8"/>
  <c r="F85" i="8"/>
  <c r="F43" i="8"/>
  <c r="F229" i="8"/>
  <c r="F155" i="8"/>
  <c r="F159" i="8"/>
  <c r="F149" i="8"/>
  <c r="F173" i="8"/>
  <c r="F107" i="8"/>
  <c r="F103" i="8"/>
  <c r="F199" i="8"/>
  <c r="F118" i="8"/>
  <c r="F65" i="8"/>
  <c r="F101" i="8"/>
  <c r="F218" i="8"/>
  <c r="F184" i="8"/>
  <c r="F249" i="8"/>
  <c r="F15" i="8"/>
  <c r="F260" i="8"/>
  <c r="F259" i="8"/>
  <c r="F270" i="8"/>
  <c r="F269" i="8"/>
  <c r="F66" i="8"/>
  <c r="F129" i="8"/>
  <c r="F171" i="8"/>
  <c r="F189" i="8"/>
  <c r="F135" i="8"/>
  <c r="F244" i="8"/>
  <c r="F243" i="8"/>
  <c r="F156" i="8"/>
  <c r="F112" i="8"/>
  <c r="F69" i="8"/>
  <c r="F54" i="8"/>
  <c r="F45" i="8"/>
  <c r="AC25" i="9"/>
  <c r="F13" i="8"/>
  <c r="F12" i="8"/>
  <c r="F95" i="8"/>
  <c r="F258" i="8"/>
  <c r="F86" i="8"/>
  <c r="F200" i="8"/>
  <c r="F191" i="8"/>
  <c r="F230" i="8"/>
  <c r="F90" i="8"/>
  <c r="F182" i="8"/>
  <c r="F180" i="8"/>
  <c r="F193" i="8"/>
  <c r="F84" i="8"/>
  <c r="F44" i="8"/>
  <c r="F31" i="8"/>
  <c r="F30" i="8"/>
  <c r="F138" i="8"/>
  <c r="F212" i="8"/>
  <c r="F210" i="8"/>
  <c r="F92" i="8"/>
  <c r="F223" i="8"/>
  <c r="F76" i="8"/>
  <c r="E16" i="9"/>
  <c r="AK28" i="9"/>
  <c r="AG28" i="9"/>
  <c r="F93" i="8"/>
  <c r="F87" i="8"/>
  <c r="F53" i="8"/>
  <c r="F192" i="8"/>
  <c r="F190" i="8"/>
  <c r="F222" i="8"/>
  <c r="F220" i="8"/>
  <c r="F179" i="8"/>
  <c r="AW22" i="9"/>
  <c r="M19" i="9"/>
  <c r="Y19" i="9"/>
  <c r="Q19" i="9"/>
  <c r="U19" i="9"/>
  <c r="I19" i="9"/>
  <c r="E13" i="9"/>
  <c r="E36" i="9"/>
  <c r="M13" i="9"/>
  <c r="AW13" i="9"/>
  <c r="AS13" i="9"/>
  <c r="Q13" i="9"/>
  <c r="AG13" i="9"/>
  <c r="AC13" i="9"/>
  <c r="AK13" i="9"/>
  <c r="AO13" i="9"/>
  <c r="Y13" i="9"/>
  <c r="U13" i="9"/>
  <c r="I13" i="9"/>
  <c r="M22" i="9"/>
  <c r="C34" i="9"/>
  <c r="D13" i="9"/>
  <c r="E307" i="8"/>
  <c r="E309" i="8"/>
  <c r="Q22" i="9"/>
  <c r="Q36" i="9"/>
  <c r="AO22" i="9"/>
  <c r="AO36" i="9"/>
  <c r="Y22" i="9"/>
  <c r="Y36" i="9"/>
  <c r="U22" i="9"/>
  <c r="U36" i="9"/>
  <c r="AK22" i="9"/>
  <c r="AK36" i="9"/>
  <c r="AC22" i="9"/>
  <c r="AC36" i="9"/>
  <c r="AS22" i="9"/>
  <c r="AS36" i="9"/>
  <c r="AG22" i="9"/>
  <c r="AG36" i="9"/>
  <c r="I36" i="9"/>
  <c r="AW36" i="9"/>
  <c r="M36" i="9"/>
  <c r="E38" i="9"/>
  <c r="D16" i="9"/>
  <c r="Y35" i="9"/>
  <c r="D28" i="9"/>
  <c r="AG35" i="9"/>
  <c r="U35" i="9"/>
  <c r="AC35" i="9"/>
  <c r="D22" i="9"/>
  <c r="D33" i="9"/>
  <c r="AW35" i="9"/>
  <c r="E35" i="9"/>
  <c r="E37" i="9"/>
  <c r="D25" i="9"/>
  <c r="D19" i="9"/>
  <c r="D31" i="9"/>
  <c r="D34" i="9"/>
  <c r="I35" i="9"/>
  <c r="I37" i="9"/>
  <c r="I38" i="9"/>
  <c r="M38" i="9"/>
  <c r="Q38" i="9"/>
  <c r="U38" i="9"/>
  <c r="Y38" i="9"/>
  <c r="AC38" i="9"/>
  <c r="AG38" i="9"/>
  <c r="AK38" i="9"/>
  <c r="AO38" i="9"/>
  <c r="AS38" i="9"/>
  <c r="AW38" i="9"/>
  <c r="M35" i="9"/>
  <c r="AO35" i="9"/>
  <c r="AS35" i="9"/>
  <c r="AK35" i="9"/>
  <c r="Q35" i="9"/>
  <c r="M37" i="9"/>
  <c r="Q37" i="9"/>
  <c r="U37" i="9"/>
  <c r="Y37" i="9"/>
  <c r="AC37" i="9"/>
  <c r="AG37" i="9"/>
  <c r="AK37" i="9"/>
  <c r="AO37" i="9"/>
  <c r="AS37" i="9"/>
  <c r="AW37" i="9"/>
</calcChain>
</file>

<file path=xl/sharedStrings.xml><?xml version="1.0" encoding="utf-8"?>
<sst xmlns="http://schemas.openxmlformats.org/spreadsheetml/2006/main" count="884" uniqueCount="544">
  <si>
    <t>Tampa de plástico para bacia sanitária</t>
  </si>
  <si>
    <t>LOUÇAS E METAIS</t>
  </si>
  <si>
    <t>Bacia sifonada com caixa de descarga acoplada sem tampa - 6 litros</t>
  </si>
  <si>
    <t>kg</t>
  </si>
  <si>
    <t>INSTALAÇÕES ELÉTRICAS</t>
  </si>
  <si>
    <t>Tinta acrílica antimofo em massa, inclusive preparo</t>
  </si>
  <si>
    <t>Bacia sifonada de louça para pessoas com mobilidade reduzida - 6 litros</t>
  </si>
  <si>
    <t>Lavatório de louça para canto sem coluna para pessoas com mobilidade reduzida</t>
  </si>
  <si>
    <t>Barra de proteção para sifão, para pessoas com mobilidade reduzida, em tubo de alumínio, acabamento com pintura epóxi</t>
  </si>
  <si>
    <t>PISOS</t>
  </si>
  <si>
    <t>LIMPEZA</t>
  </si>
  <si>
    <t>Placa de identificação para obra</t>
  </si>
  <si>
    <t>Limpeza final da obra</t>
  </si>
  <si>
    <t/>
  </si>
  <si>
    <t xml:space="preserve">m² </t>
  </si>
  <si>
    <t>m</t>
  </si>
  <si>
    <t>DESCRIÇÃO</t>
  </si>
  <si>
    <t>UNID.</t>
  </si>
  <si>
    <t>QUANT.</t>
  </si>
  <si>
    <t>MOBILIZAÇÃO</t>
  </si>
  <si>
    <t>INÍCIO E  APOIO À OBRA</t>
  </si>
  <si>
    <t>m²</t>
  </si>
  <si>
    <t>PREÇO TOTAL</t>
  </si>
  <si>
    <t>m³</t>
  </si>
  <si>
    <t>un</t>
  </si>
  <si>
    <t>cj</t>
  </si>
  <si>
    <t>Dispenser papel higienico em ABS para rolão 300/600m, com visor</t>
  </si>
  <si>
    <t>Saboneteira tipo dispenser, para refil de 800 ml</t>
  </si>
  <si>
    <t>Dispenser toalheiro em ABS, para folhas</t>
  </si>
  <si>
    <t>Torneira de mesa para lavatório, acionamento hidromecânico com alavanca, registro integrado regulador de vazão, em latão cromado, DN= 1/2´</t>
  </si>
  <si>
    <t>1.1.1</t>
  </si>
  <si>
    <t>1.1.2</t>
  </si>
  <si>
    <t>1.1.3</t>
  </si>
  <si>
    <t>Construção provisória em madeira - fornecimento e montagem (para refeitório)</t>
  </si>
  <si>
    <t>1.1.4</t>
  </si>
  <si>
    <t>Desmobilização de construção provisória</t>
  </si>
  <si>
    <t>1.1.5</t>
  </si>
  <si>
    <t>1.1.6</t>
  </si>
  <si>
    <t>2.1</t>
  </si>
  <si>
    <t>2.2</t>
  </si>
  <si>
    <t>2.1.1</t>
  </si>
  <si>
    <t>2.1.2</t>
  </si>
  <si>
    <t>2.1.3</t>
  </si>
  <si>
    <t>2.1.4</t>
  </si>
  <si>
    <t>2.1.5</t>
  </si>
  <si>
    <t>2.2.1</t>
  </si>
  <si>
    <t>2.2.2</t>
  </si>
  <si>
    <t>2.2.3</t>
  </si>
  <si>
    <t>2.2.4</t>
  </si>
  <si>
    <t>2.2.5</t>
  </si>
  <si>
    <t>ITEM</t>
  </si>
  <si>
    <t>Locação de container tipo sanitário com 2 vasos sanitários, 2 lavatórios, 2 mictórios e 4 pontos para chuveiro - área mínima de 13,80 m²</t>
  </si>
  <si>
    <t>Locação de container tipo deposito - área mínima de 13,80 m²</t>
  </si>
  <si>
    <t>unxmês</t>
  </si>
  <si>
    <t>Locação de container tipo escritório com 1 vaso sanitário, 1 lavatório e 1 ponto para chuveiro - área mínima de 13,80 m²</t>
  </si>
  <si>
    <t xml:space="preserve">un </t>
  </si>
  <si>
    <t>INSTALAÇÕES HIDRÁULICAS E SANITÁRIAS</t>
  </si>
  <si>
    <t>Ferragem completa para porta de box de WC tipo livre/ocupado</t>
  </si>
  <si>
    <t>Tubo de PVC rígido soldável marrom, DN= 25 mm, (3/4´), inclusive conexões</t>
  </si>
  <si>
    <t>Tubo de PVC rígido soldável marrom, DN= 32 mm, (1´), inclusive conexões</t>
  </si>
  <si>
    <t>Tubo de PVC rígido branco, pontas lisas, soldável, linha esgoto série normal, DN= 40 mm, inclusive conexões</t>
  </si>
  <si>
    <t>Tubo de PVC rígido branco PxB com virola e anel de borracha, linha esgoto série normal, DN= 50 mm, inclusive conexões</t>
  </si>
  <si>
    <t>Tubo de PVC rígido branco PxB com virola e anel de borracha, linha esgoto série normal, DN= 75 mm, inclusive conexões</t>
  </si>
  <si>
    <t>Tubo de PVC rígido branco PxB com virola e anel de borracha, linha esgoto série normal, DN= 100 mm, inclusive conexões</t>
  </si>
  <si>
    <t>Lastro de pedra britada</t>
  </si>
  <si>
    <t>Caixa sifonada de PVC rígido de 150 x 150 x 50 mm, com grelha</t>
  </si>
  <si>
    <t>Regularização de piso com nata de cimento</t>
  </si>
  <si>
    <t>Chapisco</t>
  </si>
  <si>
    <t xml:space="preserve">Reboco </t>
  </si>
  <si>
    <t>R$</t>
  </si>
  <si>
    <t>%</t>
  </si>
  <si>
    <t>MESES</t>
  </si>
  <si>
    <t>1º</t>
  </si>
  <si>
    <t>2º</t>
  </si>
  <si>
    <t>3º</t>
  </si>
  <si>
    <t>4º</t>
  </si>
  <si>
    <t>5º</t>
  </si>
  <si>
    <t>TOTAL</t>
  </si>
  <si>
    <t>TOTAL NO MÊS (%)</t>
  </si>
  <si>
    <t>TOTAL NO MÊS (R$)</t>
  </si>
  <si>
    <t>TOTAL ACUMULADO (%)</t>
  </si>
  <si>
    <t>TOTAL ACUMULADO (R$)</t>
  </si>
  <si>
    <t>Emboço desempenado com espuma de poliéster</t>
  </si>
  <si>
    <t>1.1</t>
  </si>
  <si>
    <t>R$ UNIT.    (S/ BDI)</t>
  </si>
  <si>
    <t>PLANILHA ORÇAMENTÁRIA</t>
  </si>
  <si>
    <t>Esmalte à base água em superfície metálica, inclusive preparo</t>
  </si>
  <si>
    <t>Tampo/bancada em granito, com frontão, espessura de 2 cm, acabamento polido</t>
  </si>
  <si>
    <t>Caixa de gordura ou inspeção em alvenaria, 600 x 600 x 600 mm</t>
  </si>
  <si>
    <t>Armadura em barra de aço CA-50 (A ou B) fyk = 500 MPa</t>
  </si>
  <si>
    <t>FUNDAÇÕES</t>
  </si>
  <si>
    <t>tx</t>
  </si>
  <si>
    <t>Forma em madeira comum para fundação</t>
  </si>
  <si>
    <t>Armadura em barra de aço CA-60 (A ou B) fyk = 600 MPa</t>
  </si>
  <si>
    <t>Lançamento e adensamento de concreto ou massa em fundação</t>
  </si>
  <si>
    <t>Escavação manual em solo de 1ª e 2ª categoria em vala ou cava até 1,5 m</t>
  </si>
  <si>
    <t>Transporte de solo de 1ª e 2ª categoria por caminhão até o 2° km</t>
  </si>
  <si>
    <t>SUPER ESTRUTURA</t>
  </si>
  <si>
    <t>Forma em madeira comum para estrutura</t>
  </si>
  <si>
    <t>Lançamento e adensamento de concreto ou massa em estrutura</t>
  </si>
  <si>
    <t>ELEVAÇÕES E REVESTIMENTOS</t>
  </si>
  <si>
    <t>Lastro de concreto impermeabilizado</t>
  </si>
  <si>
    <t>Ferragem completa com maçaneta tipo alavanca, para porta interna com 1 folha</t>
  </si>
  <si>
    <t>Revestimento em chapa de aço inoxidável para proteção de portas, altura de 40 cm</t>
  </si>
  <si>
    <t>Ferragem adicional para porta vão simples em divisória</t>
  </si>
  <si>
    <t>Laje pré-fabricada mista vigota treliçada/lajota cerâmica - LT 16 (12+4) e capa com concreto de 25 MPa</t>
  </si>
  <si>
    <t>Impermeabilização em manta asfáltica com armadura, tipo III-B, espessura de 3 mm</t>
  </si>
  <si>
    <t>Argamassa de regularização e/ou proteção</t>
  </si>
  <si>
    <t>Barra de apoio reta, para pessoas com mobilidade reduzida, em tubo de aço inoxidável de 1 1/2´ x 800 mm</t>
  </si>
  <si>
    <t>Supressor de surto monofásico, Fase-Terra, In &gt; ou = 20 kA, Imax. de surto de 50 até 80 kA</t>
  </si>
  <si>
    <t>Eletroduto de PVC corrugado flexível leve, diâmetro externo de 25 mm</t>
  </si>
  <si>
    <t>Cabo de cobre flexível de 2,5 mm², isolamento 750 V - isolação LSHF/A 70°C - baixa emissão de fumaça e gases</t>
  </si>
  <si>
    <t>Cabo de cobre flexível de 4 mm², isolamento 750 V - isolação LSHF/A 70°C - baixa emissão de fumaça e gases</t>
  </si>
  <si>
    <t>Caixa em PVC de 4´ x 2´</t>
  </si>
  <si>
    <t>Caixa em PVC octogonal de 4´ x 4´</t>
  </si>
  <si>
    <t>un.</t>
  </si>
  <si>
    <t>Armadura em barra de aço CA-50 (A ou B) fyk = 500 Mpa (estacas)</t>
  </si>
  <si>
    <r>
      <t xml:space="preserve">Calha, </t>
    </r>
    <r>
      <rPr>
        <u/>
        <sz val="12"/>
        <rFont val="Calibri"/>
        <family val="2"/>
      </rPr>
      <t>rufo</t>
    </r>
    <r>
      <rPr>
        <sz val="12"/>
        <rFont val="Calibri"/>
        <family val="2"/>
      </rPr>
      <t>, afins em chapa galvanizada nº 24 - corte 0,50 m</t>
    </r>
  </si>
  <si>
    <t xml:space="preserve">ESQUADRIAS </t>
  </si>
  <si>
    <t xml:space="preserve">COBERTURA 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</si>
  <si>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</si>
  <si>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</si>
  <si>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</si>
  <si>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</si>
  <si>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</si>
  <si>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</si>
  <si>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</si>
  <si>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</si>
  <si>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Taxa de mobilização e desmobilização de equipamentos para execução de estaca tipo hélice contínua em solo</t>
  </si>
  <si>
    <t>Estaca tipo hélice contínua, diâmetro de 30 cm em solo</t>
  </si>
  <si>
    <t>Concreto usinado, fck = 30 MPa ‐ para bombeamento em estaca hélice contínua</t>
  </si>
  <si>
    <t>Impermeabilização em pintura de asfalto oxidado com solventes orgânicos, sobre massa</t>
  </si>
  <si>
    <t>Piso em granilite moldado no local</t>
  </si>
  <si>
    <t>Rodapé qualquer em granilite moldado no local até 10 cm</t>
  </si>
  <si>
    <t>Caixilho em alumínio de correr com vidro ‐ branco</t>
  </si>
  <si>
    <t>Porta lisa de madeira, interna "PIM", para acabamento em pintura, padrão dimensional médio/pesado, com ferragens, completo ‐ 80 x 210 cm</t>
  </si>
  <si>
    <t>Puxador duplo em aço inoxidável de 300 mm, para porta</t>
  </si>
  <si>
    <t>Mictório de louça sifonado auto aspirante</t>
  </si>
  <si>
    <t xml:space="preserve">Divisão para mictório em placas de mármore branco, com espessura de 3 cm </t>
  </si>
  <si>
    <t>Válvula de mictório antivandalismo, DN= 3/4´</t>
  </si>
  <si>
    <t>Purificador de pressão elétrico em chapa eletrozincado pré‐pintada e tampo em aço inoxidável, tipo coluna, capacidade de refrigeração de 2 l/h ‐ simples</t>
  </si>
  <si>
    <t>Vidro temperado serigrafado incolor de 8 mm</t>
  </si>
  <si>
    <t>Divisória em placas de granito com espessura de 3 cm</t>
  </si>
  <si>
    <t>Caixa sifonada de PVC rígido de 100 x 100 x 50 mm, com grelha</t>
  </si>
  <si>
    <t>Registro esfera compacto soldavel, DN= 25mm</t>
  </si>
  <si>
    <t>Registro esfera compacto soldavel, DN= 50mm</t>
  </si>
  <si>
    <t>Quadro de distribuição universal de embutir, para disjuntores 24 DIN / 18 Bolt‐on ‐ 150 A ‐ sem componentes</t>
  </si>
  <si>
    <t>Disjuntor termomagnético, bipolar 220/380 V, corrente de 10 A até 50 A</t>
  </si>
  <si>
    <t>Disjuntor termomagnético, unipolar 127/220 V, corrente de 10 A até 30 A</t>
  </si>
  <si>
    <t>Eletroduto de PVC rígido roscável de 1 1/2´ ‐ com acessórios</t>
  </si>
  <si>
    <t>Cabo de cobre flexível de 1,5 mm², isolamento 750 V ‐ isolação LSHF/A 70°C ‐ baixa emissão de fumaça e gases</t>
  </si>
  <si>
    <t>Tomada 2P+T de 10 A ‐ 250 V, completa</t>
  </si>
  <si>
    <t>Luminária LED quadrada de sobrepor com difusor prismático translúcido, 4000 K, fluxo luminoso de 1363 a 1800 lm, potência de 15 W a 25 W</t>
  </si>
  <si>
    <t>Massa corrida à base de resina acrílica</t>
  </si>
  <si>
    <t>Concreto usinado, fck = 30 MPa ‐ para bombeamento</t>
  </si>
  <si>
    <t>Alvenaria de bloco de concreto de vedação de 14 x 19 x 39 cm ‐ classe C</t>
  </si>
  <si>
    <t xml:space="preserve">Tampa em chapa de segurança tipo xadrez, aço galvanizado a fogo antiderrapante de 1/4´ </t>
  </si>
  <si>
    <t>Textura acrílica para uso interno / externo, inclusive preparo</t>
  </si>
  <si>
    <t xml:space="preserve">Porta lisa de correr suspensa em madeira </t>
  </si>
  <si>
    <t>Porta lisa de madeira, interna, resistente a umidade "PIM RU", para acabamento em pintura, tipo acessível, padrão dimensional pesado, com sistema deslizante e ferragens, completo ‐ 100 x 210 cm</t>
  </si>
  <si>
    <t>Tubo de PVC rígido soldável marrom, DN= 50 mm, (1 1/2´), inclusive conexões</t>
  </si>
  <si>
    <t>Reservatório em polietileno com tampa de rosca ‐ capacidade de 1.000 litros</t>
  </si>
  <si>
    <t>Sifão plástico com copo, rígido, de 1 1/4´ x 2´</t>
  </si>
  <si>
    <t>Engate flexível de PVC DN= 1/2´</t>
  </si>
  <si>
    <t>Engate flexível metálico DN= 1/2´</t>
  </si>
  <si>
    <t>Interruptor com 1 tecla simples e placa</t>
  </si>
  <si>
    <t>Sifão de metal cromado de 1´ x 1 1/2´</t>
  </si>
  <si>
    <t>Ralo sifonado em ferro fundido de 150 x 240 x 75 mm, com grelha</t>
  </si>
  <si>
    <t>Disjuntor termomagnético, tripolar 220/380 V, corrente de 10 A até 50 A</t>
  </si>
  <si>
    <t>Interruptor com 1 tecla paralelo e placa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</si>
  <si>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</si>
  <si>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</si>
  <si>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</si>
  <si>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</si>
  <si>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</si>
  <si>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</si>
  <si>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</si>
  <si>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</si>
  <si>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</si>
  <si>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</si>
  <si>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</si>
  <si>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</si>
  <si>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</si>
  <si>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</si>
  <si>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3.2</t>
  </si>
  <si>
    <t>3.2.1</t>
  </si>
  <si>
    <t>3.2.2</t>
  </si>
  <si>
    <t>3.2.3</t>
  </si>
  <si>
    <t>3.2.4</t>
  </si>
  <si>
    <t>3.2.5</t>
  </si>
  <si>
    <t>3.2.6</t>
  </si>
  <si>
    <t>3.3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</si>
  <si>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</si>
  <si>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</si>
  <si>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</si>
  <si>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</si>
  <si>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</si>
  <si>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</si>
  <si>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</si>
  <si>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</si>
  <si>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3.4</t>
  </si>
  <si>
    <t>3.4.1</t>
  </si>
  <si>
    <t>3.4.2</t>
  </si>
  <si>
    <t>3.4.3</t>
  </si>
  <si>
    <t>3.4.4</t>
  </si>
  <si>
    <t>3.4.5</t>
  </si>
  <si>
    <t>3.4.6</t>
  </si>
  <si>
    <t>3.4.7</t>
  </si>
  <si>
    <t>3.5</t>
  </si>
  <si>
    <t>3.5.1</t>
  </si>
  <si>
    <t>3.5.2</t>
  </si>
  <si>
    <t>3.5.3</t>
  </si>
  <si>
    <t>3.5.4</t>
  </si>
  <si>
    <t>3.5.5</t>
  </si>
  <si>
    <t>3.6</t>
  </si>
  <si>
    <t>3.6.1</t>
  </si>
  <si>
    <t>3.6.2</t>
  </si>
  <si>
    <t>3.6.3</t>
  </si>
  <si>
    <t>3.6.4</t>
  </si>
  <si>
    <t>3.6.5</t>
  </si>
  <si>
    <t>3.6.6</t>
  </si>
  <si>
    <t>3.6.7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</si>
  <si>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</si>
  <si>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</si>
  <si>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</si>
  <si>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</si>
  <si>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</si>
  <si>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</si>
  <si>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</si>
  <si>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</si>
  <si>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</si>
  <si>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</si>
  <si>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3.7.10</t>
  </si>
  <si>
    <t>3.7.11</t>
  </si>
  <si>
    <t>3.7.12</t>
  </si>
  <si>
    <t>3.7.13</t>
  </si>
  <si>
    <t>3.7.14</t>
  </si>
  <si>
    <t>3.7.15</t>
  </si>
  <si>
    <t>3.7.16</t>
  </si>
  <si>
    <t>3.7.17</t>
  </si>
  <si>
    <t>3.7.18</t>
  </si>
  <si>
    <t>3.7.19</t>
  </si>
  <si>
    <t>3.7.20</t>
  </si>
  <si>
    <t>3.7.21</t>
  </si>
  <si>
    <t>3.7.22</t>
  </si>
  <si>
    <t>3.7.23</t>
  </si>
  <si>
    <t>3.7.24</t>
  </si>
  <si>
    <t>3.7.25</t>
  </si>
  <si>
    <t>3.8</t>
  </si>
  <si>
    <t>3.8.1</t>
  </si>
  <si>
    <t>3.8.2</t>
  </si>
  <si>
    <t>3.8.3</t>
  </si>
  <si>
    <t>3.8.4</t>
  </si>
  <si>
    <t>3.8.5</t>
  </si>
  <si>
    <t>3.8.6</t>
  </si>
  <si>
    <t>3.8.7</t>
  </si>
  <si>
    <t>3.8.8</t>
  </si>
  <si>
    <t>3.8.9</t>
  </si>
  <si>
    <t>3.8.10</t>
  </si>
  <si>
    <t>3.8.11</t>
  </si>
  <si>
    <t>3.8.12</t>
  </si>
  <si>
    <t>3.8.13</t>
  </si>
  <si>
    <t>3.8.14</t>
  </si>
  <si>
    <t>3.8.15</t>
  </si>
  <si>
    <t>3.8.16</t>
  </si>
  <si>
    <t>3.8.17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</si>
  <si>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</si>
  <si>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</si>
  <si>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</si>
  <si>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</si>
  <si>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</si>
  <si>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</si>
  <si>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</si>
  <si>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</si>
  <si>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</si>
  <si>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</si>
  <si>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</si>
  <si>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</si>
  <si>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</si>
  <si>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</si>
  <si>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>3.9.14</t>
  </si>
  <si>
    <t>3.9.15</t>
  </si>
  <si>
    <t>3.9.16</t>
  </si>
  <si>
    <t>3.9.17</t>
  </si>
  <si>
    <t>3.9.18</t>
  </si>
  <si>
    <t>3.9.19</t>
  </si>
  <si>
    <t>3.10</t>
  </si>
  <si>
    <t>3.10.1</t>
  </si>
  <si>
    <t>4.1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</si>
  <si>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</si>
  <si>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</si>
  <si>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</si>
  <si>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</si>
  <si>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</si>
  <si>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</si>
  <si>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</si>
  <si>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</si>
  <si>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</si>
  <si>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4.2</t>
  </si>
  <si>
    <t>4.2.1</t>
  </si>
  <si>
    <t>4.2.2</t>
  </si>
  <si>
    <t>4.2.3</t>
  </si>
  <si>
    <t>4.2.4</t>
  </si>
  <si>
    <t>4.2.5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</si>
  <si>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</si>
  <si>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</si>
  <si>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</si>
  <si>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</si>
  <si>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</si>
  <si>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</si>
  <si>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</si>
  <si>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</si>
  <si>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</si>
  <si>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</si>
  <si>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</si>
  <si>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</si>
  <si>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</si>
  <si>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</si>
  <si>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</si>
  <si>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</si>
  <si>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</si>
  <si>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4.5</t>
  </si>
  <si>
    <t>4.5.1</t>
  </si>
  <si>
    <t>4.5.2</t>
  </si>
  <si>
    <t>4.5.3</t>
  </si>
  <si>
    <t>4.5.4</t>
  </si>
  <si>
    <t>4.5.5</t>
  </si>
  <si>
    <t>4.6</t>
  </si>
  <si>
    <t>4.6.1</t>
  </si>
  <si>
    <t>4.6.2</t>
  </si>
  <si>
    <t>4.6.3</t>
  </si>
  <si>
    <t>4.6.4</t>
  </si>
  <si>
    <t>4.6.5</t>
  </si>
  <si>
    <t>4.6.6</t>
  </si>
  <si>
    <t>4.6.7</t>
  </si>
  <si>
    <t>4.6.8</t>
  </si>
  <si>
    <t>4.7</t>
  </si>
  <si>
    <t>4.7.1</t>
  </si>
  <si>
    <t>4.3.9</t>
  </si>
  <si>
    <t>4.6.9</t>
  </si>
  <si>
    <t>3.3.9</t>
  </si>
  <si>
    <t>3.3.10</t>
  </si>
  <si>
    <t>Caixa de passagem em chapa, com tampa parafusada, 100 x 100 x 80 mm</t>
  </si>
  <si>
    <t>Placa de 4´ x 2´</t>
  </si>
  <si>
    <t>Espelho em vidro cristal liso, espessura de 4 mm</t>
  </si>
  <si>
    <t>Cabo de cobre flexível de 16 mm², isolamento 0,6/1 kV ‐ isolação HEPR 90°C ‐ baixa emissão de fumaça e gases</t>
  </si>
  <si>
    <t>Soleira em granilite moldado no local</t>
  </si>
  <si>
    <t>3.5.6</t>
  </si>
  <si>
    <t>Esmalte à base de água em madeira, inclusive preparo</t>
  </si>
  <si>
    <t>3.6.8</t>
  </si>
  <si>
    <t>5.1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</si>
  <si>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</si>
  <si>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</si>
  <si>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</si>
  <si>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</si>
  <si>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</si>
  <si>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</si>
  <si>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</si>
  <si>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</si>
  <si>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</si>
  <si>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5.2</t>
  </si>
  <si>
    <t>5.2.1</t>
  </si>
  <si>
    <t>Lastro e/ou fundação em rachão mecanizado</t>
  </si>
  <si>
    <t>6.1</t>
  </si>
  <si>
    <t>6.1.1</t>
  </si>
  <si>
    <t>6.2</t>
  </si>
  <si>
    <t>6.2.1</t>
  </si>
  <si>
    <t>6.3</t>
  </si>
  <si>
    <t>6.3.1</t>
  </si>
  <si>
    <t>6.3.2</t>
  </si>
  <si>
    <t>6.3.3</t>
  </si>
  <si>
    <t>6.4</t>
  </si>
  <si>
    <t>6.4.1</t>
  </si>
  <si>
    <t>6.5</t>
  </si>
  <si>
    <t>6.5.1</t>
  </si>
  <si>
    <t>6.6</t>
  </si>
  <si>
    <t>6.6.1</t>
  </si>
  <si>
    <t>6.7</t>
  </si>
  <si>
    <t>6.7.1</t>
  </si>
  <si>
    <t>6.8</t>
  </si>
  <si>
    <t>6.8.1</t>
  </si>
  <si>
    <t>6.8.2</t>
  </si>
  <si>
    <t>6.8.3</t>
  </si>
  <si>
    <t>6.9</t>
  </si>
  <si>
    <t>6.9.1</t>
  </si>
  <si>
    <t>6.10</t>
  </si>
  <si>
    <t>6.10.1</t>
  </si>
  <si>
    <t>6.11</t>
  </si>
  <si>
    <t>6.11.1</t>
  </si>
  <si>
    <t xml:space="preserve"> Dispositivo diferencial residual de 25 A x 30 mA ‐ 4 polos</t>
  </si>
  <si>
    <t>DEMOLIÇÕES E REMOÇÕES</t>
  </si>
  <si>
    <t>Remoção de poste de madeira</t>
  </si>
  <si>
    <t>Retirada de telhamento perfil e material qualquer, exceto barro</t>
  </si>
  <si>
    <t>Retirada de estrutura em madeira pontaletada ‐ telhas perfil qualquer</t>
  </si>
  <si>
    <t>Retirada de estrutura em madeira pontaletada ‐ telhas de barro</t>
  </si>
  <si>
    <t>Retirada de telhamento em barro</t>
  </si>
  <si>
    <t>Retirada de folha de esquadria em madeira</t>
  </si>
  <si>
    <t>Retirada de divisória em placa de concreto, granito, granilite ou mármore</t>
  </si>
  <si>
    <t>Retirada de aparelho sanitário incluindo acessórios</t>
  </si>
  <si>
    <t>Remoção de aparelho de iluminação ou projetor fixo em teto, piso ou parede</t>
  </si>
  <si>
    <t>Demolição manual de lajes pré‐moldadas, incluindo revestimento</t>
  </si>
  <si>
    <t>Demolição mecanizada de concreto armado, inclusive fragmentação e acomodação do material</t>
  </si>
  <si>
    <t>Demolição manual de alvenaria de elevação ou elemento vazado, incluindo revestimento</t>
  </si>
  <si>
    <t>1.2</t>
  </si>
  <si>
    <t>Locação de vias, calçadas, tanques e lagoas</t>
  </si>
  <si>
    <t>1.2.1</t>
  </si>
  <si>
    <t>1.2.2</t>
  </si>
  <si>
    <t>Locação de obra de edificação</t>
  </si>
  <si>
    <t>SERVIÇOS PRELIMINARES</t>
  </si>
  <si>
    <t>3.1.14</t>
  </si>
  <si>
    <t>Carga manual de solo</t>
  </si>
  <si>
    <t>Obra: Parque Tupiniquins - Orla Central - Bertioga/SP</t>
  </si>
  <si>
    <t>DRENO</t>
  </si>
  <si>
    <t>Dreno com pedra britada</t>
  </si>
  <si>
    <t>2.2.6</t>
  </si>
  <si>
    <t>Manta geotêxtil com resistência à tração longitudinal de 10kN/m e transversal de 9kN/m</t>
  </si>
  <si>
    <t>Tubo em polietileno de alta densidade corrugado perfurado, DN= 4´, inclusive conexões</t>
  </si>
  <si>
    <t>4.2.6</t>
  </si>
  <si>
    <t>4.2.7</t>
  </si>
  <si>
    <t>4.2.8</t>
  </si>
  <si>
    <t>4.2.9</t>
  </si>
  <si>
    <t>4.4.8</t>
  </si>
  <si>
    <t>4.4.9</t>
  </si>
  <si>
    <t>4.5.6</t>
  </si>
  <si>
    <t>4.5.7</t>
  </si>
  <si>
    <t>4.5.8</t>
  </si>
  <si>
    <t>4.5.9</t>
  </si>
  <si>
    <t>PASSARELAS</t>
  </si>
  <si>
    <t>PERGOLADOS</t>
  </si>
  <si>
    <t>LOCAÇÕES</t>
  </si>
  <si>
    <t>Reaterro manual apiloado sem controle de compactação</t>
  </si>
  <si>
    <t>Espalhamento de solo em bota‐fora com compactação sem controle</t>
  </si>
  <si>
    <t>Quadro distribuicao de luz e forca de sobrepor universal</t>
  </si>
  <si>
    <t>Barramentos</t>
  </si>
  <si>
    <t>Barramento de cobre nu</t>
  </si>
  <si>
    <t>Disjuntores</t>
  </si>
  <si>
    <t>Barra de neutro e/ou terra</t>
  </si>
  <si>
    <t>Supressor de surto</t>
  </si>
  <si>
    <t>Supressor de surto monofásico, corrente nominal 20 kA, Imax. de surto 50 até 80 kA</t>
  </si>
  <si>
    <t>Eletroduto em polietileno de alta densidade</t>
  </si>
  <si>
    <t>Caixa de passagem com tampa</t>
  </si>
  <si>
    <t>Tomadas</t>
  </si>
  <si>
    <t>Conduletes</t>
  </si>
  <si>
    <t>Condulete metálico de 2´</t>
  </si>
  <si>
    <t>Sinalizador com lâmpada</t>
  </si>
  <si>
    <t>Quadro de distribuição universal de sobrepor, para disjuntores 56 DIN / 40
Bolt‐on ‐ 225 A ‐ sem componentes</t>
  </si>
  <si>
    <t>Mini‐disjuntor termomagnético, unipolar 127/220 V, corrente de 10 A até 32A</t>
  </si>
  <si>
    <t>Mini‐disjuntor termomagnético, bipolar 220/380 V, corrente de 10 A até 32 A</t>
  </si>
  <si>
    <t>Mini‐disjuntor termomagnético, bipolar 220/380 V, corrente de 63 A</t>
  </si>
  <si>
    <t>Reparos, conservacoes e complementos ‐ GRUPO 37</t>
  </si>
  <si>
    <t>Eletroduto rígido em aço carbono galvanizado com acessórios ‐ NBR 6323</t>
  </si>
  <si>
    <t>Eletroduto galvanizado a quente conforme NBR6323 ‐ 2´ com acessórios</t>
  </si>
  <si>
    <t>Eletroduto corrugado em polietileno de alta densidade, DN= 50 mm, com acessórios</t>
  </si>
  <si>
    <t>Cabo de cobre flexivel, isolamento 0,6/1kV ‐ isolacao HEPR 90° C ‐ baixa emissao fumaca e gases</t>
  </si>
  <si>
    <t>Plugue e tomada 2P+T de 16 A de sobrepor ‐ 380 / 440 V</t>
  </si>
  <si>
    <t>Reparos, conservacoes e complementos ‐ GRUPO 40</t>
  </si>
  <si>
    <t>6.12</t>
  </si>
  <si>
    <t>6.12.1</t>
  </si>
  <si>
    <t>EDIFICAÇÃO _ SANITÁRIOS</t>
  </si>
  <si>
    <t>CRONOGRAMA FÍSICO FINANCEIRO</t>
  </si>
  <si>
    <t>Caixa em alumínio fundido à prova de tempo, umidade, gases, vapores e pó, 200 x 200 x 200 mm</t>
  </si>
  <si>
    <t>Cabo de cobre flexível de 10 mm², isolamento 0,6/1 kV ‐ isolação HEPR 90°C ‐ baixa emissão de fumaça e gases</t>
  </si>
  <si>
    <t>Cabo de cobre flexível de 6 mm², isolamento 0,6/1 kV ‐ isolação HEPR 90°C ‐ baixa emissão de fumaça e gases</t>
  </si>
  <si>
    <t>Remoção de entulho de obra com caçamba metálica ‐ material volumoso e misturado por alvenaria, terra, madeira, papel, plástico e metal</t>
  </si>
  <si>
    <t>1.3</t>
  </si>
  <si>
    <t>1.3.1</t>
  </si>
  <si>
    <t>1.3.2</t>
  </si>
  <si>
    <t>Andaime torre metálico (1,5 x 1,5 m) com piso metálico</t>
  </si>
  <si>
    <t>mxmês</t>
  </si>
  <si>
    <t>Montagem e desmontagem de andaime torre metálica com altura até 10 m</t>
  </si>
  <si>
    <t>MADEIRA PLÁSTICA</t>
  </si>
  <si>
    <t>FUNDAÇÕES_DECK TIPO.6</t>
  </si>
  <si>
    <t>FUNDAÇÕES_DECK TIPO.5</t>
  </si>
  <si>
    <t>FUNDAÇÕES_DECK TIPO.4</t>
  </si>
  <si>
    <t>FUNDAÇÕES_DECK TIPO.3</t>
  </si>
  <si>
    <t>FUNDAÇÕES_DECK TIPO.2</t>
  </si>
  <si>
    <t>FUNDAÇÕES_DECK TIPO.1</t>
  </si>
  <si>
    <t xml:space="preserve">FUNDAÇÕES </t>
  </si>
  <si>
    <t>5.2.2</t>
  </si>
  <si>
    <t>Revestimento em placa cerâmica não esmaltada extrudada, de alta resistência química e mecânica, espessura de 9 mm, assentado com argamassa colante industrializada</t>
  </si>
  <si>
    <t>3.4.8</t>
  </si>
  <si>
    <t>Rejuntamento em placa cerâmica extrudada, espessura entre 9 e 10 mm, com argamassa industrial anticorrosiva à base de resina epóxi, juntas de 6 a 10 mm</t>
  </si>
  <si>
    <t>Eletroduto galvanizado a quente conforme NBR6323 ‐ 1´ com acessórios</t>
  </si>
  <si>
    <t>Cabo de cobre flexível de 2,5 mm², isolamento 0,6/1 kV ‐ isolação HEPR 90°C ‐
baixa emissão de fumaça e gases</t>
  </si>
  <si>
    <t>Condulete metálico de 1´</t>
  </si>
  <si>
    <t>Aparelho de iluminacao publica e decorativa</t>
  </si>
  <si>
    <t>M2</t>
  </si>
  <si>
    <t>Cobertura plana em chapa de policarbonato alveolar de 10 mm</t>
  </si>
  <si>
    <t>Trocador acessível em MDF com revestimento em laminado melamínico de 180x80 cm</t>
  </si>
  <si>
    <t>Lâmpada LED tubular T8 com base G13, de 1850 até 2000 Im - 18 a 20 W</t>
  </si>
  <si>
    <t>Reator eletromagnético de alto fator de potência, para lâmpada vapor metálico 70 W / 220 V</t>
  </si>
  <si>
    <t>Luminária LED de embutir para caixa de luz 4 x 2cm, para uso externo, tipo balizador de 3 W</t>
  </si>
  <si>
    <t>TAPUME COM TELHA METÁLICA. AF_05/2018</t>
  </si>
  <si>
    <t>POSTE DECORATIVO PARA JARDIM EM AÇO TUBULAR, H = *2,5* M, SEM LUMINÁRIA - FORNECIMENTO E INSTALAÇÃO. AF_11/2019</t>
  </si>
  <si>
    <t>7.1</t>
  </si>
  <si>
    <t>7.1.1</t>
  </si>
  <si>
    <t>7.2</t>
  </si>
  <si>
    <t>7.2.1</t>
  </si>
  <si>
    <t>7.3</t>
  </si>
  <si>
    <t>7.3.1</t>
  </si>
  <si>
    <t>7.4</t>
  </si>
  <si>
    <t>7.4.1</t>
  </si>
  <si>
    <t>7.5</t>
  </si>
  <si>
    <t>7.5.1</t>
  </si>
  <si>
    <t>7.5.2</t>
  </si>
  <si>
    <t>7.5.3</t>
  </si>
  <si>
    <t>8.1</t>
  </si>
  <si>
    <t>ILUMINAÇÃO NOS DECKS</t>
  </si>
  <si>
    <t>7.5.4</t>
  </si>
  <si>
    <t>8.2</t>
  </si>
  <si>
    <t>RECUPERAÇÃO JARDIM</t>
  </si>
  <si>
    <t>LIMPEZA E REGULARIZAÇÃO DE ÁREAS PARA AJARDINAMENTO (JARDINS E CANTEIROS)</t>
  </si>
  <si>
    <t>PLANTIO DE GRAMA BATATAIS EM PLACAS (JARDINS E CANTEIROS)</t>
  </si>
  <si>
    <t>6º</t>
  </si>
  <si>
    <t>7º</t>
  </si>
  <si>
    <t>8º</t>
  </si>
  <si>
    <t>9º</t>
  </si>
  <si>
    <t>10º</t>
  </si>
  <si>
    <t>11º</t>
  </si>
  <si>
    <t>12º</t>
  </si>
  <si>
    <t>ILUMINAÇÃO DOS DECKS</t>
  </si>
  <si>
    <t>TOTAL GERAL</t>
  </si>
  <si>
    <t>TOTAL GERAL 1</t>
  </si>
  <si>
    <t>PERFIS EM MADEIRA PLÁSTICA, PARA DECK ESTRUTURADO</t>
  </si>
  <si>
    <t>PERFIS EM MADEIRA PLÁSTICA, PARA PERGOLADO ESTRUTURADO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</si>
  <si>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</si>
  <si>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</si>
  <si>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</si>
  <si>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</si>
  <si>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</si>
  <si>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</si>
  <si>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</si>
  <si>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</si>
  <si>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</si>
  <si>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300 DIAS</t>
  </si>
  <si>
    <t>330 DIAS</t>
  </si>
  <si>
    <t>360 DIAS</t>
  </si>
  <si>
    <t>PRESSURIZADOR ATÉ 12 mca</t>
  </si>
  <si>
    <t>Cuba de embutir oval em louça branca</t>
  </si>
  <si>
    <t>1.4</t>
  </si>
  <si>
    <t>ISOLAMENTO</t>
  </si>
  <si>
    <t>1.4.1</t>
  </si>
  <si>
    <t xml:space="preserve">BDI </t>
  </si>
  <si>
    <t>BDI 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</si>
</sst>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70" formatCode="_(&quot;R$ &quot;* #,##0.00_);_(&quot;R$ &quot;* \(#,##0.00\);_(&quot;R$ &quot;* &quot;-&quot;??_);_(@_)"/>
    <numFmt numFmtId="171" formatCode="_(* #,##0.00_);_(* \(#,##0.00\);_(* &quot;-&quot;??_);_(@_)"/>
  </numFmts>
  <fonts count="3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u/>
      <sz val="12"/>
      <name val="Calibri"/>
      <family val="2"/>
    </font>
    <font>
      <sz val="12"/>
      <name val="Arial"/>
      <family val="2"/>
    </font>
    <font>
      <sz val="12"/>
      <color indexed="12"/>
      <name val="Calibri"/>
      <family val="2"/>
    </font>
    <font>
      <sz val="8"/>
      <name val="Calibri"/>
      <family val="2"/>
    </font>
    <font>
      <sz val="11"/>
      <color indexed="8"/>
      <name val="Calibri"/>
      <family val="2"/>
      <charset val="1"/>
    </font>
    <font>
      <b/>
      <sz val="13"/>
      <name val="Arial"/>
      <family val="2"/>
    </font>
    <font>
      <sz val="13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1"/>
      <color theme="3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70" fontId="2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0" fontId="2" fillId="0" borderId="0"/>
    <xf numFmtId="0" fontId="5" fillId="0" borderId="0">
      <alignment vertical="top"/>
    </xf>
    <xf numFmtId="0" fontId="2" fillId="0" borderId="0"/>
    <xf numFmtId="0" fontId="4" fillId="0" borderId="0"/>
    <xf numFmtId="0" fontId="2" fillId="0" borderId="0"/>
    <xf numFmtId="0" fontId="19" fillId="0" borderId="0"/>
    <xf numFmtId="0" fontId="16" fillId="0" borderId="0"/>
    <xf numFmtId="171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171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5">
    <xf numFmtId="0" fontId="0" fillId="0" borderId="0" xfId="0"/>
    <xf numFmtId="43" fontId="0" fillId="0" borderId="0" xfId="0" applyNumberFormat="1"/>
    <xf numFmtId="0" fontId="10" fillId="0" borderId="0" xfId="0" applyFont="1" applyFill="1"/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4" fontId="11" fillId="0" borderId="2" xfId="1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/>
    <xf numFmtId="4" fontId="10" fillId="0" borderId="0" xfId="0" applyNumberFormat="1" applyFont="1" applyFill="1"/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Fill="1" applyBorder="1"/>
    <xf numFmtId="4" fontId="10" fillId="0" borderId="0" xfId="0" applyNumberFormat="1" applyFont="1" applyFill="1" applyBorder="1" applyProtection="1">
      <protection locked="0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4" fontId="6" fillId="0" borderId="2" xfId="10" applyNumberFormat="1" applyFont="1" applyFill="1" applyBorder="1" applyAlignment="1">
      <alignment horizontal="center" vertical="justify"/>
    </xf>
    <xf numFmtId="0" fontId="10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 applyProtection="1">
      <alignment vertical="center"/>
      <protection locked="0"/>
    </xf>
    <xf numFmtId="4" fontId="10" fillId="0" borderId="3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Fill="1"/>
    <xf numFmtId="0" fontId="3" fillId="0" borderId="3" xfId="0" applyFont="1" applyFill="1" applyBorder="1" applyAlignment="1">
      <alignment horizontal="center" vertical="center"/>
    </xf>
    <xf numFmtId="4" fontId="3" fillId="0" borderId="3" xfId="0" quotePrefix="1" applyNumberFormat="1" applyFont="1" applyFill="1" applyBorder="1" applyAlignment="1" applyProtection="1">
      <alignment vertical="center"/>
      <protection locked="0"/>
    </xf>
    <xf numFmtId="0" fontId="10" fillId="0" borderId="3" xfId="0" applyFont="1" applyBorder="1" applyAlignment="1">
      <alignment horizontal="center" vertical="center"/>
    </xf>
    <xf numFmtId="4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vertical="center" wrapText="1"/>
      <protection locked="0"/>
    </xf>
    <xf numFmtId="4" fontId="3" fillId="2" borderId="3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vertical="justify"/>
    </xf>
    <xf numFmtId="0" fontId="3" fillId="0" borderId="0" xfId="0" applyFont="1" applyBorder="1" applyAlignment="1">
      <alignment wrapText="1"/>
    </xf>
    <xf numFmtId="0" fontId="3" fillId="0" borderId="0" xfId="0" applyFont="1" applyFill="1" applyBorder="1"/>
    <xf numFmtId="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Alignment="1">
      <alignment horizontal="right"/>
    </xf>
    <xf numFmtId="0" fontId="21" fillId="0" borderId="3" xfId="0" applyFont="1" applyBorder="1" applyAlignment="1">
      <alignment vertical="center" wrapText="1"/>
    </xf>
    <xf numFmtId="0" fontId="21" fillId="0" borderId="3" xfId="4" applyFont="1" applyBorder="1" applyAlignment="1">
      <alignment vertical="center" wrapText="1"/>
    </xf>
    <xf numFmtId="0" fontId="21" fillId="0" borderId="3" xfId="6" applyFont="1" applyBorder="1" applyAlignment="1">
      <alignment vertical="center" wrapTex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3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/>
    </xf>
    <xf numFmtId="4" fontId="6" fillId="4" borderId="3" xfId="0" applyNumberFormat="1" applyFont="1" applyFill="1" applyBorder="1" applyAlignment="1" applyProtection="1">
      <alignment horizontal="center"/>
      <protection locked="0"/>
    </xf>
    <xf numFmtId="4" fontId="6" fillId="4" borderId="3" xfId="0" applyNumberFormat="1" applyFont="1" applyFill="1" applyBorder="1" applyAlignment="1" applyProtection="1">
      <alignment horizontal="left"/>
      <protection locked="0"/>
    </xf>
    <xf numFmtId="4" fontId="11" fillId="4" borderId="3" xfId="0" applyNumberFormat="1" applyFont="1" applyFill="1" applyBorder="1" applyAlignment="1" applyProtection="1">
      <alignment horizontal="center"/>
      <protection locked="0"/>
    </xf>
    <xf numFmtId="4" fontId="11" fillId="4" borderId="3" xfId="0" applyNumberFormat="1" applyFont="1" applyFill="1" applyBorder="1" applyProtection="1">
      <protection locked="0"/>
    </xf>
    <xf numFmtId="4" fontId="6" fillId="4" borderId="3" xfId="0" applyNumberFormat="1" applyFont="1" applyFill="1" applyBorder="1" applyAlignment="1" applyProtection="1">
      <alignment horizontal="right"/>
      <protection locked="0"/>
    </xf>
    <xf numFmtId="4" fontId="11" fillId="5" borderId="3" xfId="0" applyNumberFormat="1" applyFont="1" applyFill="1" applyBorder="1" applyAlignment="1" applyProtection="1">
      <alignment horizontal="center"/>
      <protection locked="0"/>
    </xf>
    <xf numFmtId="4" fontId="11" fillId="5" borderId="3" xfId="0" applyNumberFormat="1" applyFont="1" applyFill="1" applyBorder="1" applyProtection="1">
      <protection locked="0"/>
    </xf>
    <xf numFmtId="4" fontId="6" fillId="5" borderId="3" xfId="0" applyNumberFormat="1" applyFont="1" applyFill="1" applyBorder="1" applyAlignment="1" applyProtection="1">
      <alignment horizontal="right"/>
      <protection locked="0"/>
    </xf>
    <xf numFmtId="4" fontId="6" fillId="4" borderId="3" xfId="0" applyNumberFormat="1" applyFont="1" applyFill="1" applyBorder="1" applyAlignment="1">
      <alignment horizontal="left"/>
    </xf>
    <xf numFmtId="4" fontId="3" fillId="4" borderId="3" xfId="0" applyNumberFormat="1" applyFont="1" applyFill="1" applyBorder="1" applyAlignment="1" applyProtection="1">
      <alignment horizontal="right"/>
      <protection locked="0"/>
    </xf>
    <xf numFmtId="0" fontId="6" fillId="5" borderId="3" xfId="0" applyFont="1" applyFill="1" applyBorder="1" applyAlignment="1">
      <alignment horizontal="center"/>
    </xf>
    <xf numFmtId="4" fontId="6" fillId="5" borderId="3" xfId="0" applyNumberFormat="1" applyFont="1" applyFill="1" applyBorder="1" applyAlignment="1">
      <alignment horizontal="left"/>
    </xf>
    <xf numFmtId="4" fontId="10" fillId="5" borderId="3" xfId="0" applyNumberFormat="1" applyFont="1" applyFill="1" applyBorder="1" applyAlignment="1" applyProtection="1">
      <alignment horizontal="center"/>
      <protection locked="0"/>
    </xf>
    <xf numFmtId="4" fontId="10" fillId="5" borderId="3" xfId="0" applyNumberFormat="1" applyFont="1" applyFill="1" applyBorder="1" applyProtection="1">
      <protection locked="0"/>
    </xf>
    <xf numFmtId="4" fontId="3" fillId="5" borderId="3" xfId="0" applyNumberFormat="1" applyFont="1" applyFill="1" applyBorder="1" applyAlignment="1" applyProtection="1">
      <alignment horizontal="right"/>
      <protection locked="0"/>
    </xf>
    <xf numFmtId="4" fontId="11" fillId="5" borderId="3" xfId="0" applyNumberFormat="1" applyFont="1" applyFill="1" applyBorder="1" applyAlignment="1" applyProtection="1">
      <alignment horizontal="right"/>
      <protection locked="0"/>
    </xf>
    <xf numFmtId="4" fontId="6" fillId="5" borderId="3" xfId="0" applyNumberFormat="1" applyFont="1" applyFill="1" applyBorder="1" applyAlignment="1">
      <alignment horizontal="left" indent="1"/>
    </xf>
    <xf numFmtId="0" fontId="22" fillId="0" borderId="3" xfId="0" applyFont="1" applyBorder="1"/>
    <xf numFmtId="0" fontId="22" fillId="0" borderId="5" xfId="0" applyFont="1" applyFill="1" applyBorder="1"/>
    <xf numFmtId="0" fontId="3" fillId="0" borderId="0" xfId="0" applyFont="1" applyAlignment="1">
      <alignment vertical="justify"/>
    </xf>
    <xf numFmtId="0" fontId="3" fillId="0" borderId="3" xfId="0" applyFont="1" applyBorder="1" applyAlignment="1">
      <alignment vertical="top" wrapText="1"/>
    </xf>
    <xf numFmtId="4" fontId="3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3" fillId="0" borderId="3" xfId="0" applyFont="1" applyBorder="1" applyAlignment="1">
      <alignment wrapText="1"/>
    </xf>
    <xf numFmtId="0" fontId="24" fillId="5" borderId="3" xfId="0" applyFont="1" applyFill="1" applyBorder="1" applyAlignment="1">
      <alignment wrapText="1"/>
    </xf>
    <xf numFmtId="4" fontId="10" fillId="5" borderId="3" xfId="0" applyNumberFormat="1" applyFont="1" applyFill="1" applyBorder="1" applyAlignment="1" applyProtection="1">
      <alignment horizontal="center" vertical="center"/>
      <protection locked="0"/>
    </xf>
    <xf numFmtId="4" fontId="10" fillId="5" borderId="3" xfId="0" applyNumberFormat="1" applyFont="1" applyFill="1" applyBorder="1" applyAlignment="1" applyProtection="1">
      <alignment vertical="center"/>
      <protection locked="0"/>
    </xf>
    <xf numFmtId="4" fontId="3" fillId="5" borderId="3" xfId="0" applyNumberFormat="1" applyFont="1" applyFill="1" applyBorder="1" applyAlignment="1" applyProtection="1">
      <alignment vertical="center"/>
      <protection locked="0"/>
    </xf>
    <xf numFmtId="0" fontId="24" fillId="5" borderId="3" xfId="0" applyFont="1" applyFill="1" applyBorder="1" applyAlignment="1">
      <alignment vertical="justify" wrapText="1"/>
    </xf>
    <xf numFmtId="0" fontId="6" fillId="5" borderId="3" xfId="0" applyFont="1" applyFill="1" applyBorder="1" applyAlignment="1">
      <alignment horizontal="center" vertical="center"/>
    </xf>
    <xf numFmtId="0" fontId="6" fillId="0" borderId="8" xfId="6" applyFont="1" applyBorder="1" applyAlignment="1">
      <alignment horizontal="center"/>
    </xf>
    <xf numFmtId="0" fontId="6" fillId="0" borderId="9" xfId="6" applyFont="1" applyBorder="1"/>
    <xf numFmtId="43" fontId="6" fillId="0" borderId="9" xfId="14" applyFont="1" applyBorder="1"/>
    <xf numFmtId="43" fontId="6" fillId="0" borderId="10" xfId="14" applyFont="1" applyBorder="1"/>
    <xf numFmtId="43" fontId="6" fillId="0" borderId="11" xfId="6" applyNumberFormat="1" applyFont="1" applyFill="1" applyBorder="1" applyAlignment="1">
      <alignment horizontal="center"/>
    </xf>
    <xf numFmtId="0" fontId="6" fillId="0" borderId="12" xfId="6" applyFont="1" applyFill="1" applyBorder="1" applyAlignment="1">
      <alignment horizontal="center"/>
    </xf>
    <xf numFmtId="0" fontId="3" fillId="0" borderId="12" xfId="6" applyFont="1" applyFill="1" applyBorder="1" applyAlignment="1"/>
    <xf numFmtId="43" fontId="6" fillId="0" borderId="13" xfId="14" applyNumberFormat="1" applyFont="1" applyBorder="1"/>
    <xf numFmtId="43" fontId="6" fillId="0" borderId="13" xfId="14" applyFont="1" applyBorder="1"/>
    <xf numFmtId="0" fontId="3" fillId="3" borderId="14" xfId="6" applyFont="1" applyFill="1" applyBorder="1" applyAlignment="1"/>
    <xf numFmtId="0" fontId="3" fillId="3" borderId="9" xfId="6" applyFont="1" applyFill="1" applyBorder="1" applyAlignment="1"/>
    <xf numFmtId="43" fontId="6" fillId="0" borderId="10" xfId="14" applyNumberFormat="1" applyFont="1" applyBorder="1"/>
    <xf numFmtId="0" fontId="3" fillId="3" borderId="8" xfId="6" applyFont="1" applyFill="1" applyBorder="1" applyAlignment="1"/>
    <xf numFmtId="0" fontId="14" fillId="5" borderId="15" xfId="6" applyFont="1" applyFill="1" applyBorder="1" applyAlignment="1">
      <alignment horizontal="center"/>
    </xf>
    <xf numFmtId="0" fontId="6" fillId="5" borderId="16" xfId="6" applyFont="1" applyFill="1" applyBorder="1" applyAlignment="1">
      <alignment horizontal="left"/>
    </xf>
    <xf numFmtId="43" fontId="6" fillId="5" borderId="16" xfId="14" applyFont="1" applyFill="1" applyBorder="1"/>
    <xf numFmtId="43" fontId="6" fillId="5" borderId="17" xfId="14" applyFont="1" applyFill="1" applyBorder="1"/>
    <xf numFmtId="0" fontId="14" fillId="5" borderId="8" xfId="6" applyFont="1" applyFill="1" applyBorder="1" applyAlignment="1">
      <alignment horizontal="center"/>
    </xf>
    <xf numFmtId="0" fontId="6" fillId="5" borderId="9" xfId="6" applyFont="1" applyFill="1" applyBorder="1" applyAlignment="1">
      <alignment horizontal="left"/>
    </xf>
    <xf numFmtId="43" fontId="14" fillId="5" borderId="9" xfId="14" applyFont="1" applyFill="1" applyBorder="1"/>
    <xf numFmtId="43" fontId="14" fillId="5" borderId="10" xfId="14" applyFont="1" applyFill="1" applyBorder="1"/>
    <xf numFmtId="0" fontId="14" fillId="5" borderId="18" xfId="6" applyFont="1" applyFill="1" applyBorder="1" applyAlignment="1">
      <alignment horizontal="center"/>
    </xf>
    <xf numFmtId="0" fontId="6" fillId="5" borderId="19" xfId="6" applyFont="1" applyFill="1" applyBorder="1" applyAlignment="1">
      <alignment horizontal="left"/>
    </xf>
    <xf numFmtId="43" fontId="14" fillId="5" borderId="19" xfId="14" applyFont="1" applyFill="1" applyBorder="1"/>
    <xf numFmtId="43" fontId="14" fillId="5" borderId="20" xfId="14" applyFont="1" applyFill="1" applyBorder="1"/>
    <xf numFmtId="0" fontId="3" fillId="0" borderId="9" xfId="6" applyFont="1" applyFill="1" applyBorder="1" applyAlignment="1"/>
    <xf numFmtId="0" fontId="3" fillId="0" borderId="21" xfId="6" applyFont="1" applyFill="1" applyBorder="1" applyAlignment="1"/>
    <xf numFmtId="0" fontId="3" fillId="3" borderId="13" xfId="6" applyFont="1" applyFill="1" applyBorder="1" applyAlignment="1"/>
    <xf numFmtId="0" fontId="3" fillId="0" borderId="13" xfId="6" applyFont="1" applyFill="1" applyBorder="1" applyAlignment="1"/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25" fillId="0" borderId="23" xfId="0" applyFont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25" fillId="0" borderId="6" xfId="0" applyFont="1" applyBorder="1" applyAlignment="1">
      <alignment horizontal="right" vertical="center"/>
    </xf>
    <xf numFmtId="0" fontId="11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4" fontId="6" fillId="4" borderId="3" xfId="0" applyNumberFormat="1" applyFont="1" applyFill="1" applyBorder="1" applyProtection="1">
      <protection locked="0"/>
    </xf>
    <xf numFmtId="0" fontId="13" fillId="5" borderId="3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vertical="center" wrapText="1"/>
    </xf>
    <xf numFmtId="0" fontId="26" fillId="0" borderId="0" xfId="0" applyFont="1"/>
    <xf numFmtId="0" fontId="27" fillId="6" borderId="0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0" fillId="0" borderId="0" xfId="0" applyBorder="1"/>
    <xf numFmtId="0" fontId="6" fillId="0" borderId="27" xfId="6" applyFont="1" applyFill="1" applyBorder="1" applyAlignment="1">
      <alignment horizontal="center"/>
    </xf>
    <xf numFmtId="0" fontId="3" fillId="0" borderId="27" xfId="6" applyFont="1" applyFill="1" applyBorder="1" applyAlignment="1"/>
    <xf numFmtId="0" fontId="3" fillId="0" borderId="14" xfId="6" applyFont="1" applyFill="1" applyBorder="1" applyAlignment="1"/>
    <xf numFmtId="0" fontId="6" fillId="0" borderId="21" xfId="6" applyFont="1" applyFill="1" applyBorder="1" applyAlignment="1">
      <alignment horizontal="center"/>
    </xf>
    <xf numFmtId="0" fontId="0" fillId="0" borderId="28" xfId="0" applyBorder="1"/>
    <xf numFmtId="0" fontId="3" fillId="0" borderId="8" xfId="6" applyFont="1" applyFill="1" applyBorder="1" applyAlignment="1"/>
    <xf numFmtId="0" fontId="3" fillId="0" borderId="11" xfId="6" applyFont="1" applyFill="1" applyBorder="1"/>
    <xf numFmtId="0" fontId="3" fillId="0" borderId="12" xfId="6" applyFont="1" applyFill="1" applyBorder="1"/>
    <xf numFmtId="0" fontId="3" fillId="0" borderId="21" xfId="6" applyFont="1" applyFill="1" applyBorder="1"/>
    <xf numFmtId="0" fontId="3" fillId="0" borderId="27" xfId="6" applyFont="1" applyFill="1" applyBorder="1"/>
    <xf numFmtId="0" fontId="0" fillId="0" borderId="3" xfId="0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7" fillId="0" borderId="25" xfId="10" applyNumberFormat="1" applyFont="1" applyFill="1" applyBorder="1" applyAlignment="1" applyProtection="1">
      <alignment vertical="center" wrapText="1"/>
    </xf>
    <xf numFmtId="0" fontId="18" fillId="0" borderId="25" xfId="10" applyNumberFormat="1" applyFont="1" applyFill="1" applyBorder="1" applyAlignment="1" applyProtection="1">
      <alignment vertical="center" wrapText="1"/>
    </xf>
    <xf numFmtId="0" fontId="18" fillId="0" borderId="25" xfId="10" applyNumberFormat="1" applyFont="1" applyFill="1" applyBorder="1" applyAlignment="1" applyProtection="1">
      <alignment vertical="center"/>
    </xf>
    <xf numFmtId="10" fontId="11" fillId="0" borderId="29" xfId="0" applyNumberFormat="1" applyFont="1" applyFill="1" applyBorder="1" applyAlignment="1">
      <alignment horizontal="center" vertical="center"/>
    </xf>
    <xf numFmtId="10" fontId="11" fillId="0" borderId="2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4" xfId="0" applyBorder="1" applyAlignment="1">
      <alignment vertical="center"/>
    </xf>
    <xf numFmtId="170" fontId="17" fillId="0" borderId="25" xfId="1" applyFont="1" applyFill="1" applyBorder="1" applyAlignment="1" applyProtection="1">
      <alignment horizontal="center" vertical="center"/>
    </xf>
    <xf numFmtId="170" fontId="17" fillId="0" borderId="4" xfId="1" applyFont="1" applyFill="1" applyBorder="1" applyAlignment="1" applyProtection="1">
      <alignment horizontal="center" vertical="center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6" fillId="4" borderId="45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6" fillId="4" borderId="2" xfId="6" applyFont="1" applyFill="1" applyBorder="1" applyAlignment="1">
      <alignment horizontal="center" vertical="center"/>
    </xf>
    <xf numFmtId="0" fontId="6" fillId="4" borderId="7" xfId="6" applyFont="1" applyFill="1" applyBorder="1" applyAlignment="1">
      <alignment horizontal="center"/>
    </xf>
    <xf numFmtId="0" fontId="6" fillId="4" borderId="25" xfId="6" applyFont="1" applyFill="1" applyBorder="1" applyAlignment="1">
      <alignment horizontal="center"/>
    </xf>
    <xf numFmtId="0" fontId="6" fillId="4" borderId="4" xfId="6" applyFont="1" applyFill="1" applyBorder="1" applyAlignment="1">
      <alignment horizontal="center"/>
    </xf>
    <xf numFmtId="0" fontId="6" fillId="4" borderId="7" xfId="6" applyNumberFormat="1" applyFont="1" applyFill="1" applyBorder="1" applyAlignment="1">
      <alignment horizontal="center"/>
    </xf>
    <xf numFmtId="0" fontId="6" fillId="4" borderId="25" xfId="6" applyNumberFormat="1" applyFont="1" applyFill="1" applyBorder="1" applyAlignment="1">
      <alignment horizontal="center"/>
    </xf>
    <xf numFmtId="0" fontId="6" fillId="4" borderId="4" xfId="6" applyNumberFormat="1" applyFont="1" applyFill="1" applyBorder="1" applyAlignment="1">
      <alignment horizontal="center"/>
    </xf>
    <xf numFmtId="43" fontId="6" fillId="0" borderId="41" xfId="6" applyNumberFormat="1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7" fillId="0" borderId="0" xfId="6" applyNumberFormat="1" applyFont="1" applyFill="1" applyBorder="1" applyAlignment="1">
      <alignment horizontal="center"/>
    </xf>
    <xf numFmtId="43" fontId="6" fillId="5" borderId="15" xfId="14" applyFont="1" applyFill="1" applyBorder="1" applyAlignment="1">
      <alignment horizontal="center"/>
    </xf>
    <xf numFmtId="43" fontId="6" fillId="5" borderId="16" xfId="14" applyFont="1" applyFill="1" applyBorder="1" applyAlignment="1">
      <alignment horizontal="center"/>
    </xf>
    <xf numFmtId="43" fontId="6" fillId="5" borderId="42" xfId="14" applyFont="1" applyFill="1" applyBorder="1" applyAlignment="1">
      <alignment horizontal="center"/>
    </xf>
    <xf numFmtId="43" fontId="6" fillId="0" borderId="38" xfId="6" applyNumberFormat="1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43" fontId="6" fillId="0" borderId="38" xfId="6" applyNumberFormat="1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43" fontId="6" fillId="5" borderId="8" xfId="6" applyNumberFormat="1" applyFont="1" applyFill="1" applyBorder="1" applyAlignment="1">
      <alignment horizontal="center"/>
    </xf>
    <xf numFmtId="0" fontId="6" fillId="5" borderId="9" xfId="6" applyFont="1" applyFill="1" applyBorder="1" applyAlignment="1">
      <alignment horizontal="center"/>
    </xf>
    <xf numFmtId="0" fontId="6" fillId="5" borderId="13" xfId="6" applyFont="1" applyFill="1" applyBorder="1" applyAlignment="1">
      <alignment horizontal="center"/>
    </xf>
    <xf numFmtId="43" fontId="6" fillId="5" borderId="38" xfId="6" applyNumberFormat="1" applyFont="1" applyFill="1" applyBorder="1" applyAlignment="1">
      <alignment horizontal="center"/>
    </xf>
    <xf numFmtId="43" fontId="6" fillId="5" borderId="39" xfId="6" applyNumberFormat="1" applyFont="1" applyFill="1" applyBorder="1" applyAlignment="1">
      <alignment horizontal="center"/>
    </xf>
    <xf numFmtId="43" fontId="6" fillId="5" borderId="40" xfId="6" applyNumberFormat="1" applyFont="1" applyFill="1" applyBorder="1" applyAlignment="1">
      <alignment horizontal="center"/>
    </xf>
    <xf numFmtId="43" fontId="6" fillId="5" borderId="18" xfId="6" applyNumberFormat="1" applyFont="1" applyFill="1" applyBorder="1" applyAlignment="1">
      <alignment horizontal="center"/>
    </xf>
    <xf numFmtId="0" fontId="6" fillId="5" borderId="19" xfId="6" applyFont="1" applyFill="1" applyBorder="1" applyAlignment="1">
      <alignment horizontal="center"/>
    </xf>
    <xf numFmtId="0" fontId="6" fillId="5" borderId="44" xfId="6" applyFont="1" applyFill="1" applyBorder="1" applyAlignment="1">
      <alignment horizontal="center"/>
    </xf>
    <xf numFmtId="43" fontId="6" fillId="5" borderId="43" xfId="6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/>
    </xf>
  </cellXfs>
  <cellStyles count="17">
    <cellStyle name="Moeda" xfId="1" builtinId="4"/>
    <cellStyle name="Moeda 2" xfId="2"/>
    <cellStyle name="Normal" xfId="0" builtinId="0"/>
    <cellStyle name="Normal 11" xfId="3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Vírgula" xfId="10" builtinId="3"/>
    <cellStyle name="Vírgula 2" xfId="11"/>
    <cellStyle name="Vírgula 2 2" xfId="12"/>
    <cellStyle name="Vírgula 3" xfId="13"/>
    <cellStyle name="Vírgula 4" xfId="14"/>
    <cellStyle name="Vírgula 4 2" xfId="15"/>
    <cellStyle name="Vírgula 4 3" xfId="16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frota\PLANILHA%20M&#218;LTIPLA%20V3.0.5_INFRA_INDAIA_REV%2004_ETAPA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ORIA DE CALCULO"/>
    </sheetNames>
    <sheetDataSet>
      <sheetData sheetId="0" refreshError="1"/>
      <sheetData sheetId="1" refreshError="1">
        <row r="6">
          <cell r="F6" t="str">
            <v>BERTIOGA/SP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7"/>
  <sheetViews>
    <sheetView tabSelected="1" view="pageBreakPreview" zoomScaleNormal="90" zoomScaleSheetLayoutView="100" workbookViewId="0">
      <selection activeCell="E309" sqref="E309:F309"/>
    </sheetView>
  </sheetViews>
  <sheetFormatPr defaultRowHeight="15.75" x14ac:dyDescent="0.25"/>
  <cols>
    <col min="1" max="1" width="9.140625" style="13"/>
    <col min="2" max="2" width="89.28515625" style="23" customWidth="1"/>
    <col min="3" max="3" width="8.42578125" style="13" customWidth="1"/>
    <col min="4" max="4" width="13" style="8" customWidth="1"/>
    <col min="5" max="5" width="15.85546875" style="41" customWidth="1"/>
    <col min="6" max="6" width="15.85546875" style="8" customWidth="1"/>
    <col min="7" max="16384" width="9.140625" style="2"/>
  </cols>
  <sheetData>
    <row r="1" spans="1:6" ht="16.5" thickBot="1" x14ac:dyDescent="0.3"/>
    <row r="2" spans="1:6" ht="35.25" customHeight="1" x14ac:dyDescent="0.25">
      <c r="A2" s="159"/>
      <c r="B2" s="160"/>
      <c r="C2" s="160"/>
      <c r="D2" s="160"/>
      <c r="E2" s="160"/>
      <c r="F2" s="161"/>
    </row>
    <row r="3" spans="1:6" ht="35.25" customHeight="1" x14ac:dyDescent="0.25">
      <c r="A3" s="162"/>
      <c r="B3" s="163"/>
      <c r="C3" s="163"/>
      <c r="D3" s="163"/>
      <c r="E3" s="163"/>
      <c r="F3" s="164"/>
    </row>
    <row r="4" spans="1:6" ht="35.25" customHeight="1" thickBot="1" x14ac:dyDescent="0.3">
      <c r="A4" s="165"/>
      <c r="B4" s="166"/>
      <c r="C4" s="166"/>
      <c r="D4" s="166"/>
      <c r="E4" s="166"/>
      <c r="F4" s="167"/>
    </row>
    <row r="5" spans="1:6" ht="21" x14ac:dyDescent="0.25">
      <c r="A5" s="168" t="s">
        <v>85</v>
      </c>
      <c r="B5" s="169"/>
      <c r="C5" s="169"/>
      <c r="D5" s="169"/>
      <c r="E5" s="169"/>
      <c r="F5" s="170"/>
    </row>
    <row r="6" spans="1:6" ht="15.75" customHeight="1" x14ac:dyDescent="0.25">
      <c r="A6" s="48"/>
      <c r="B6" s="48"/>
      <c r="C6" s="48"/>
      <c r="D6" s="48"/>
      <c r="E6" s="48"/>
      <c r="F6" s="48"/>
    </row>
    <row r="7" spans="1:6" x14ac:dyDescent="0.25">
      <c r="A7" s="111" t="s">
        <v>411</v>
      </c>
      <c r="B7" s="112"/>
      <c r="C7" s="113"/>
      <c r="D7" s="113"/>
      <c r="E7" s="114" t="s">
        <v>542</v>
      </c>
      <c r="F7" s="148">
        <v>0</v>
      </c>
    </row>
    <row r="8" spans="1:6" x14ac:dyDescent="0.25">
      <c r="A8" s="128"/>
      <c r="B8" s="129"/>
      <c r="C8" s="130"/>
      <c r="D8" s="130"/>
      <c r="E8" s="131"/>
      <c r="F8" s="149"/>
    </row>
    <row r="9" spans="1:6" ht="15.75" customHeight="1" x14ac:dyDescent="0.25">
      <c r="A9" s="115"/>
      <c r="B9" s="72"/>
      <c r="C9" s="73"/>
      <c r="D9" s="73"/>
      <c r="E9" s="116"/>
      <c r="F9" s="117"/>
    </row>
    <row r="10" spans="1:6" ht="15.75" customHeight="1" x14ac:dyDescent="0.25">
      <c r="A10" s="153"/>
      <c r="B10" s="154"/>
      <c r="C10" s="154"/>
      <c r="D10" s="154"/>
      <c r="E10" s="154"/>
      <c r="F10" s="154"/>
    </row>
    <row r="11" spans="1:6" s="6" customFormat="1" ht="36.75" customHeight="1" x14ac:dyDescent="0.2">
      <c r="A11" s="3" t="s">
        <v>50</v>
      </c>
      <c r="B11" s="32" t="s">
        <v>16</v>
      </c>
      <c r="C11" s="4" t="s">
        <v>17</v>
      </c>
      <c r="D11" s="5" t="s">
        <v>18</v>
      </c>
      <c r="E11" s="14" t="s">
        <v>84</v>
      </c>
      <c r="F11" s="5" t="s">
        <v>22</v>
      </c>
    </row>
    <row r="12" spans="1:6" s="7" customFormat="1" x14ac:dyDescent="0.25">
      <c r="A12" s="49">
        <v>1</v>
      </c>
      <c r="B12" s="51" t="s">
        <v>20</v>
      </c>
      <c r="C12" s="52" t="s">
        <v>13</v>
      </c>
      <c r="D12" s="53"/>
      <c r="E12" s="54"/>
      <c r="F12" s="53">
        <f>F13+F20+F23+F27</f>
        <v>0</v>
      </c>
    </row>
    <row r="13" spans="1:6" s="7" customFormat="1" x14ac:dyDescent="0.25">
      <c r="A13" s="60" t="s">
        <v>83</v>
      </c>
      <c r="B13" s="66" t="s">
        <v>19</v>
      </c>
      <c r="C13" s="55" t="s">
        <v>13</v>
      </c>
      <c r="D13" s="56"/>
      <c r="E13" s="57"/>
      <c r="F13" s="56">
        <f>SUM(F14:F19)</f>
        <v>0</v>
      </c>
    </row>
    <row r="14" spans="1:6" s="7" customFormat="1" ht="31.5" x14ac:dyDescent="0.25">
      <c r="A14" s="24" t="s">
        <v>30</v>
      </c>
      <c r="B14" s="31" t="s">
        <v>51</v>
      </c>
      <c r="C14" s="26" t="s">
        <v>53</v>
      </c>
      <c r="D14" s="16">
        <v>12</v>
      </c>
      <c r="E14" s="45"/>
      <c r="F14" s="17">
        <f t="shared" ref="F14:F19" si="0">D14*E14</f>
        <v>0</v>
      </c>
    </row>
    <row r="15" spans="1:6" s="7" customFormat="1" x14ac:dyDescent="0.25">
      <c r="A15" s="24" t="s">
        <v>31</v>
      </c>
      <c r="B15" s="31" t="s">
        <v>52</v>
      </c>
      <c r="C15" s="26" t="s">
        <v>53</v>
      </c>
      <c r="D15" s="16">
        <v>12</v>
      </c>
      <c r="E15" s="45"/>
      <c r="F15" s="17">
        <f t="shared" si="0"/>
        <v>0</v>
      </c>
    </row>
    <row r="16" spans="1:6" ht="31.5" x14ac:dyDescent="0.25">
      <c r="A16" s="24" t="s">
        <v>32</v>
      </c>
      <c r="B16" s="31" t="s">
        <v>54</v>
      </c>
      <c r="C16" s="26" t="s">
        <v>53</v>
      </c>
      <c r="D16" s="16">
        <v>12</v>
      </c>
      <c r="E16" s="45"/>
      <c r="F16" s="17">
        <f t="shared" si="0"/>
        <v>0</v>
      </c>
    </row>
    <row r="17" spans="1:6" x14ac:dyDescent="0.25">
      <c r="A17" s="24" t="s">
        <v>34</v>
      </c>
      <c r="B17" s="33" t="s">
        <v>33</v>
      </c>
      <c r="C17" s="27" t="s">
        <v>21</v>
      </c>
      <c r="D17" s="16">
        <v>30</v>
      </c>
      <c r="E17" s="45"/>
      <c r="F17" s="17">
        <f t="shared" si="0"/>
        <v>0</v>
      </c>
    </row>
    <row r="18" spans="1:6" x14ac:dyDescent="0.25">
      <c r="A18" s="24" t="s">
        <v>36</v>
      </c>
      <c r="B18" s="33" t="s">
        <v>35</v>
      </c>
      <c r="C18" s="27" t="s">
        <v>21</v>
      </c>
      <c r="D18" s="16">
        <v>30</v>
      </c>
      <c r="E18" s="45"/>
      <c r="F18" s="17">
        <f t="shared" si="0"/>
        <v>0</v>
      </c>
    </row>
    <row r="19" spans="1:6" x14ac:dyDescent="0.25">
      <c r="A19" s="24" t="s">
        <v>37</v>
      </c>
      <c r="B19" s="33" t="s">
        <v>11</v>
      </c>
      <c r="C19" s="28" t="s">
        <v>14</v>
      </c>
      <c r="D19" s="16">
        <v>18</v>
      </c>
      <c r="E19" s="45"/>
      <c r="F19" s="17">
        <f t="shared" si="0"/>
        <v>0</v>
      </c>
    </row>
    <row r="20" spans="1:6" x14ac:dyDescent="0.25">
      <c r="A20" s="60" t="s">
        <v>403</v>
      </c>
      <c r="B20" s="66" t="s">
        <v>429</v>
      </c>
      <c r="C20" s="55" t="s">
        <v>13</v>
      </c>
      <c r="D20" s="56"/>
      <c r="E20" s="57"/>
      <c r="F20" s="56">
        <f>SUM(F21:F22)</f>
        <v>0</v>
      </c>
    </row>
    <row r="21" spans="1:6" x14ac:dyDescent="0.25">
      <c r="A21" s="24" t="s">
        <v>405</v>
      </c>
      <c r="B21" s="33" t="s">
        <v>467</v>
      </c>
      <c r="C21" s="71" t="s">
        <v>468</v>
      </c>
      <c r="D21" s="19">
        <v>32</v>
      </c>
      <c r="E21" s="45"/>
      <c r="F21" s="17">
        <f>D21*E21</f>
        <v>0</v>
      </c>
    </row>
    <row r="22" spans="1:6" x14ac:dyDescent="0.25">
      <c r="A22" s="24" t="s">
        <v>406</v>
      </c>
      <c r="B22" s="33" t="s">
        <v>469</v>
      </c>
      <c r="C22" s="71" t="s">
        <v>15</v>
      </c>
      <c r="D22" s="16">
        <v>16</v>
      </c>
      <c r="E22" s="45"/>
      <c r="F22" s="17">
        <f>D22*E22</f>
        <v>0</v>
      </c>
    </row>
    <row r="23" spans="1:6" x14ac:dyDescent="0.25">
      <c r="A23" s="60" t="s">
        <v>464</v>
      </c>
      <c r="B23" s="66" t="s">
        <v>429</v>
      </c>
      <c r="C23" s="55" t="s">
        <v>13</v>
      </c>
      <c r="D23" s="56"/>
      <c r="E23" s="57"/>
      <c r="F23" s="56">
        <f>SUM(F24:F25)</f>
        <v>0</v>
      </c>
    </row>
    <row r="24" spans="1:6" x14ac:dyDescent="0.25">
      <c r="A24" s="24" t="s">
        <v>465</v>
      </c>
      <c r="B24" s="33" t="s">
        <v>404</v>
      </c>
      <c r="C24" s="28" t="s">
        <v>14</v>
      </c>
      <c r="D24" s="16">
        <v>3378.72</v>
      </c>
      <c r="E24" s="45"/>
      <c r="F24" s="17">
        <f>D24*E24</f>
        <v>0</v>
      </c>
    </row>
    <row r="25" spans="1:6" x14ac:dyDescent="0.25">
      <c r="A25" s="24" t="s">
        <v>466</v>
      </c>
      <c r="B25" s="33" t="s">
        <v>407</v>
      </c>
      <c r="C25" s="28" t="s">
        <v>14</v>
      </c>
      <c r="D25" s="19">
        <v>210.14000000000001</v>
      </c>
      <c r="E25" s="45"/>
      <c r="F25" s="17">
        <f>D25*E25</f>
        <v>0</v>
      </c>
    </row>
    <row r="26" spans="1:6" x14ac:dyDescent="0.25">
      <c r="A26" s="150"/>
      <c r="B26" s="155"/>
      <c r="C26" s="155"/>
      <c r="D26" s="155"/>
      <c r="E26" s="155"/>
      <c r="F26" s="156"/>
    </row>
    <row r="27" spans="1:6" x14ac:dyDescent="0.25">
      <c r="A27" s="60" t="s">
        <v>539</v>
      </c>
      <c r="B27" s="66" t="s">
        <v>540</v>
      </c>
      <c r="C27" s="55" t="s">
        <v>13</v>
      </c>
      <c r="D27" s="56"/>
      <c r="E27" s="57"/>
      <c r="F27" s="56">
        <f>SUM(F28:F28)</f>
        <v>0</v>
      </c>
    </row>
    <row r="28" spans="1:6" x14ac:dyDescent="0.25">
      <c r="A28" s="24" t="s">
        <v>541</v>
      </c>
      <c r="B28" s="33" t="s">
        <v>492</v>
      </c>
      <c r="C28" s="28" t="s">
        <v>486</v>
      </c>
      <c r="D28" s="16">
        <v>315</v>
      </c>
      <c r="E28" s="45"/>
      <c r="F28" s="17">
        <f>D28*E28</f>
        <v>0</v>
      </c>
    </row>
    <row r="29" spans="1:6" x14ac:dyDescent="0.25">
      <c r="A29" s="150"/>
      <c r="B29" s="155"/>
      <c r="C29" s="155"/>
      <c r="D29" s="155"/>
      <c r="E29" s="155"/>
      <c r="F29" s="156"/>
    </row>
    <row r="30" spans="1:6" x14ac:dyDescent="0.25">
      <c r="A30" s="49">
        <v>2</v>
      </c>
      <c r="B30" s="58" t="s">
        <v>408</v>
      </c>
      <c r="C30" s="52" t="s">
        <v>13</v>
      </c>
      <c r="D30" s="53"/>
      <c r="E30" s="59"/>
      <c r="F30" s="53">
        <f>F31+F45</f>
        <v>0</v>
      </c>
    </row>
    <row r="31" spans="1:6" x14ac:dyDescent="0.25">
      <c r="A31" s="60" t="s">
        <v>38</v>
      </c>
      <c r="B31" s="61" t="s">
        <v>390</v>
      </c>
      <c r="C31" s="55" t="s">
        <v>13</v>
      </c>
      <c r="D31" s="56"/>
      <c r="E31" s="64"/>
      <c r="F31" s="56">
        <f>SUM(F32:F44)</f>
        <v>0</v>
      </c>
    </row>
    <row r="32" spans="1:6" x14ac:dyDescent="0.25">
      <c r="A32" s="24" t="s">
        <v>40</v>
      </c>
      <c r="B32" s="34" t="s">
        <v>392</v>
      </c>
      <c r="C32" s="28" t="s">
        <v>21</v>
      </c>
      <c r="D32" s="16">
        <v>409.12</v>
      </c>
      <c r="E32" s="45"/>
      <c r="F32" s="17">
        <f t="shared" ref="F32:F44" si="1">D32*E32</f>
        <v>0</v>
      </c>
    </row>
    <row r="33" spans="1:6" x14ac:dyDescent="0.25">
      <c r="A33" s="24" t="s">
        <v>41</v>
      </c>
      <c r="B33" s="34" t="s">
        <v>393</v>
      </c>
      <c r="C33" s="28" t="s">
        <v>21</v>
      </c>
      <c r="D33" s="16">
        <v>409.12</v>
      </c>
      <c r="E33" s="45"/>
      <c r="F33" s="17">
        <f t="shared" si="1"/>
        <v>0</v>
      </c>
    </row>
    <row r="34" spans="1:6" x14ac:dyDescent="0.25">
      <c r="A34" s="24" t="s">
        <v>42</v>
      </c>
      <c r="B34" s="34" t="s">
        <v>391</v>
      </c>
      <c r="C34" s="15" t="s">
        <v>24</v>
      </c>
      <c r="D34" s="16">
        <v>57</v>
      </c>
      <c r="E34" s="45"/>
      <c r="F34" s="17">
        <f t="shared" si="1"/>
        <v>0</v>
      </c>
    </row>
    <row r="35" spans="1:6" x14ac:dyDescent="0.25">
      <c r="A35" s="24" t="s">
        <v>43</v>
      </c>
      <c r="B35" s="34" t="s">
        <v>395</v>
      </c>
      <c r="C35" s="28" t="s">
        <v>21</v>
      </c>
      <c r="D35" s="16">
        <v>40.799999999999997</v>
      </c>
      <c r="E35" s="45"/>
      <c r="F35" s="17">
        <f t="shared" si="1"/>
        <v>0</v>
      </c>
    </row>
    <row r="36" spans="1:6" x14ac:dyDescent="0.25">
      <c r="A36" s="24" t="s">
        <v>44</v>
      </c>
      <c r="B36" s="34" t="s">
        <v>394</v>
      </c>
      <c r="C36" s="28" t="s">
        <v>21</v>
      </c>
      <c r="D36" s="16">
        <v>40.799999999999997</v>
      </c>
      <c r="E36" s="45"/>
      <c r="F36" s="17">
        <f t="shared" si="1"/>
        <v>0</v>
      </c>
    </row>
    <row r="37" spans="1:6" x14ac:dyDescent="0.25">
      <c r="A37" s="24" t="s">
        <v>120</v>
      </c>
      <c r="B37" s="34" t="s">
        <v>396</v>
      </c>
      <c r="C37" s="15" t="s">
        <v>24</v>
      </c>
      <c r="D37" s="16">
        <v>7</v>
      </c>
      <c r="E37" s="45"/>
      <c r="F37" s="17">
        <f t="shared" si="1"/>
        <v>0</v>
      </c>
    </row>
    <row r="38" spans="1:6" x14ac:dyDescent="0.25">
      <c r="A38" s="24" t="s">
        <v>121</v>
      </c>
      <c r="B38" s="34" t="s">
        <v>397</v>
      </c>
      <c r="C38" s="28" t="s">
        <v>21</v>
      </c>
      <c r="D38" s="16">
        <v>21.6</v>
      </c>
      <c r="E38" s="45"/>
      <c r="F38" s="17">
        <f t="shared" si="1"/>
        <v>0</v>
      </c>
    </row>
    <row r="39" spans="1:6" x14ac:dyDescent="0.25">
      <c r="A39" s="24" t="s">
        <v>122</v>
      </c>
      <c r="B39" s="34" t="s">
        <v>398</v>
      </c>
      <c r="C39" s="15" t="s">
        <v>24</v>
      </c>
      <c r="D39" s="16">
        <v>12</v>
      </c>
      <c r="E39" s="45"/>
      <c r="F39" s="17">
        <f t="shared" si="1"/>
        <v>0</v>
      </c>
    </row>
    <row r="40" spans="1:6" x14ac:dyDescent="0.25">
      <c r="A40" s="24" t="s">
        <v>123</v>
      </c>
      <c r="B40" s="34" t="s">
        <v>399</v>
      </c>
      <c r="C40" s="15" t="s">
        <v>24</v>
      </c>
      <c r="D40" s="16">
        <v>7</v>
      </c>
      <c r="E40" s="45"/>
      <c r="F40" s="17">
        <f t="shared" si="1"/>
        <v>0</v>
      </c>
    </row>
    <row r="41" spans="1:6" x14ac:dyDescent="0.25">
      <c r="A41" s="24" t="s">
        <v>124</v>
      </c>
      <c r="B41" s="34" t="s">
        <v>400</v>
      </c>
      <c r="C41" s="28" t="s">
        <v>21</v>
      </c>
      <c r="D41" s="16">
        <v>8.16</v>
      </c>
      <c r="E41" s="45"/>
      <c r="F41" s="17">
        <f t="shared" si="1"/>
        <v>0</v>
      </c>
    </row>
    <row r="42" spans="1:6" x14ac:dyDescent="0.25">
      <c r="A42" s="24" t="s">
        <v>125</v>
      </c>
      <c r="B42" s="34" t="s">
        <v>402</v>
      </c>
      <c r="C42" s="18" t="s">
        <v>23</v>
      </c>
      <c r="D42" s="16">
        <v>20.811600000000002</v>
      </c>
      <c r="E42" s="45"/>
      <c r="F42" s="17">
        <f t="shared" si="1"/>
        <v>0</v>
      </c>
    </row>
    <row r="43" spans="1:6" ht="31.5" x14ac:dyDescent="0.25">
      <c r="A43" s="24" t="s">
        <v>126</v>
      </c>
      <c r="B43" s="34" t="s">
        <v>401</v>
      </c>
      <c r="C43" s="18" t="s">
        <v>23</v>
      </c>
      <c r="D43" s="16">
        <v>7.4240000000000004</v>
      </c>
      <c r="E43" s="45"/>
      <c r="F43" s="17">
        <f t="shared" si="1"/>
        <v>0</v>
      </c>
    </row>
    <row r="44" spans="1:6" ht="31.5" x14ac:dyDescent="0.25">
      <c r="A44" s="24" t="s">
        <v>127</v>
      </c>
      <c r="B44" s="33" t="s">
        <v>463</v>
      </c>
      <c r="C44" s="18" t="s">
        <v>23</v>
      </c>
      <c r="D44" s="16">
        <v>217.0934</v>
      </c>
      <c r="E44" s="45"/>
      <c r="F44" s="17">
        <f t="shared" si="1"/>
        <v>0</v>
      </c>
    </row>
    <row r="45" spans="1:6" x14ac:dyDescent="0.25">
      <c r="A45" s="60" t="s">
        <v>39</v>
      </c>
      <c r="B45" s="61" t="s">
        <v>412</v>
      </c>
      <c r="C45" s="55" t="s">
        <v>13</v>
      </c>
      <c r="D45" s="56"/>
      <c r="E45" s="64"/>
      <c r="F45" s="56">
        <f>SUM(F46:F51)</f>
        <v>0</v>
      </c>
    </row>
    <row r="46" spans="1:6" x14ac:dyDescent="0.25">
      <c r="A46" s="24" t="s">
        <v>45</v>
      </c>
      <c r="B46" s="36" t="s">
        <v>95</v>
      </c>
      <c r="C46" s="18" t="s">
        <v>23</v>
      </c>
      <c r="D46" s="19">
        <v>107.16</v>
      </c>
      <c r="E46" s="45"/>
      <c r="F46" s="17">
        <f t="shared" ref="F46:F51" si="2">D46*E46</f>
        <v>0</v>
      </c>
    </row>
    <row r="47" spans="1:6" x14ac:dyDescent="0.25">
      <c r="A47" s="24" t="s">
        <v>46</v>
      </c>
      <c r="B47" s="34" t="s">
        <v>416</v>
      </c>
      <c r="C47" s="21" t="s">
        <v>15</v>
      </c>
      <c r="D47" s="16">
        <v>893</v>
      </c>
      <c r="E47" s="45"/>
      <c r="F47" s="17">
        <f t="shared" si="2"/>
        <v>0</v>
      </c>
    </row>
    <row r="48" spans="1:6" x14ac:dyDescent="0.25">
      <c r="A48" s="24" t="s">
        <v>47</v>
      </c>
      <c r="B48" s="34" t="s">
        <v>413</v>
      </c>
      <c r="C48" s="18" t="s">
        <v>23</v>
      </c>
      <c r="D48" s="16">
        <v>73.225999999999985</v>
      </c>
      <c r="E48" s="45"/>
      <c r="F48" s="17">
        <f t="shared" si="2"/>
        <v>0</v>
      </c>
    </row>
    <row r="49" spans="1:6" x14ac:dyDescent="0.25">
      <c r="A49" s="24" t="s">
        <v>48</v>
      </c>
      <c r="B49" s="34" t="s">
        <v>415</v>
      </c>
      <c r="C49" s="28" t="s">
        <v>21</v>
      </c>
      <c r="D49" s="16">
        <v>1339.5</v>
      </c>
      <c r="E49" s="45"/>
      <c r="F49" s="17">
        <f t="shared" si="2"/>
        <v>0</v>
      </c>
    </row>
    <row r="50" spans="1:6" x14ac:dyDescent="0.25">
      <c r="A50" s="24" t="s">
        <v>49</v>
      </c>
      <c r="B50" s="34" t="s">
        <v>430</v>
      </c>
      <c r="C50" s="18" t="s">
        <v>23</v>
      </c>
      <c r="D50" s="19">
        <v>26.79</v>
      </c>
      <c r="E50" s="45"/>
      <c r="F50" s="17">
        <f t="shared" si="2"/>
        <v>0</v>
      </c>
    </row>
    <row r="51" spans="1:6" x14ac:dyDescent="0.25">
      <c r="A51" s="24" t="s">
        <v>414</v>
      </c>
      <c r="B51" s="34" t="s">
        <v>431</v>
      </c>
      <c r="C51" s="18" t="s">
        <v>23</v>
      </c>
      <c r="D51" s="16">
        <v>80.37</v>
      </c>
      <c r="E51" s="45"/>
      <c r="F51" s="17">
        <f t="shared" si="2"/>
        <v>0</v>
      </c>
    </row>
    <row r="52" spans="1:6" x14ac:dyDescent="0.25">
      <c r="A52" s="150"/>
      <c r="B52" s="155"/>
      <c r="C52" s="155"/>
      <c r="D52" s="155"/>
      <c r="E52" s="155"/>
      <c r="F52" s="156"/>
    </row>
    <row r="53" spans="1:6" x14ac:dyDescent="0.25">
      <c r="A53" s="49">
        <v>3</v>
      </c>
      <c r="B53" s="58" t="s">
        <v>458</v>
      </c>
      <c r="C53" s="52" t="s">
        <v>13</v>
      </c>
      <c r="D53" s="53"/>
      <c r="E53" s="59"/>
      <c r="F53" s="53">
        <f>F54+F69+F76+F87+F96+F103+F112+F138+F156+F176</f>
        <v>0</v>
      </c>
    </row>
    <row r="54" spans="1:6" x14ac:dyDescent="0.25">
      <c r="A54" s="60" t="s">
        <v>170</v>
      </c>
      <c r="B54" s="61" t="s">
        <v>90</v>
      </c>
      <c r="C54" s="55" t="s">
        <v>13</v>
      </c>
      <c r="D54" s="56"/>
      <c r="E54" s="64"/>
      <c r="F54" s="56">
        <f>SUM(F55:F68)</f>
        <v>0</v>
      </c>
    </row>
    <row r="55" spans="1:6" x14ac:dyDescent="0.25">
      <c r="A55" s="24" t="s">
        <v>171</v>
      </c>
      <c r="B55" s="36" t="s">
        <v>95</v>
      </c>
      <c r="C55" s="18" t="s">
        <v>23</v>
      </c>
      <c r="D55" s="19">
        <v>13.792</v>
      </c>
      <c r="E55" s="45"/>
      <c r="F55" s="17">
        <f t="shared" ref="F55:F68" si="3">D55*E55</f>
        <v>0</v>
      </c>
    </row>
    <row r="56" spans="1:6" x14ac:dyDescent="0.25">
      <c r="A56" s="24" t="s">
        <v>172</v>
      </c>
      <c r="B56" s="36" t="s">
        <v>410</v>
      </c>
      <c r="C56" s="18" t="s">
        <v>23</v>
      </c>
      <c r="D56" s="19">
        <v>47.392000000000003</v>
      </c>
      <c r="E56" s="45"/>
      <c r="F56" s="17">
        <f t="shared" si="3"/>
        <v>0</v>
      </c>
    </row>
    <row r="57" spans="1:6" x14ac:dyDescent="0.25">
      <c r="A57" s="24" t="s">
        <v>173</v>
      </c>
      <c r="B57" s="35" t="s">
        <v>96</v>
      </c>
      <c r="C57" s="18" t="s">
        <v>23</v>
      </c>
      <c r="D57" s="19">
        <v>47.392000000000003</v>
      </c>
      <c r="E57" s="45"/>
      <c r="F57" s="17">
        <f t="shared" si="3"/>
        <v>0</v>
      </c>
    </row>
    <row r="58" spans="1:6" ht="31.5" x14ac:dyDescent="0.25">
      <c r="A58" s="24" t="s">
        <v>174</v>
      </c>
      <c r="B58" s="37" t="s">
        <v>128</v>
      </c>
      <c r="C58" s="20" t="s">
        <v>91</v>
      </c>
      <c r="D58" s="19">
        <v>1</v>
      </c>
      <c r="E58" s="45"/>
      <c r="F58" s="17">
        <f t="shared" si="3"/>
        <v>0</v>
      </c>
    </row>
    <row r="59" spans="1:6" x14ac:dyDescent="0.25">
      <c r="A59" s="24" t="s">
        <v>175</v>
      </c>
      <c r="B59" s="36" t="s">
        <v>129</v>
      </c>
      <c r="C59" s="20" t="s">
        <v>15</v>
      </c>
      <c r="D59" s="19">
        <v>480</v>
      </c>
      <c r="E59" s="45"/>
      <c r="F59" s="17">
        <f t="shared" si="3"/>
        <v>0</v>
      </c>
    </row>
    <row r="60" spans="1:6" x14ac:dyDescent="0.25">
      <c r="A60" s="24" t="s">
        <v>176</v>
      </c>
      <c r="B60" s="36" t="s">
        <v>116</v>
      </c>
      <c r="C60" s="21" t="s">
        <v>3</v>
      </c>
      <c r="D60" s="19">
        <v>2004</v>
      </c>
      <c r="E60" s="45"/>
      <c r="F60" s="17">
        <f t="shared" si="3"/>
        <v>0</v>
      </c>
    </row>
    <row r="61" spans="1:6" x14ac:dyDescent="0.25">
      <c r="A61" s="24" t="s">
        <v>177</v>
      </c>
      <c r="B61" s="36" t="s">
        <v>130</v>
      </c>
      <c r="C61" s="18" t="s">
        <v>23</v>
      </c>
      <c r="D61" s="19">
        <v>33.909999999999997</v>
      </c>
      <c r="E61" s="45"/>
      <c r="F61" s="17">
        <f t="shared" si="3"/>
        <v>0</v>
      </c>
    </row>
    <row r="62" spans="1:6" x14ac:dyDescent="0.25">
      <c r="A62" s="24" t="s">
        <v>178</v>
      </c>
      <c r="B62" s="35" t="s">
        <v>92</v>
      </c>
      <c r="C62" s="18" t="s">
        <v>21</v>
      </c>
      <c r="D62" s="19">
        <v>55.06</v>
      </c>
      <c r="E62" s="45"/>
      <c r="F62" s="17">
        <f t="shared" si="3"/>
        <v>0</v>
      </c>
    </row>
    <row r="63" spans="1:6" x14ac:dyDescent="0.25">
      <c r="A63" s="24" t="s">
        <v>179</v>
      </c>
      <c r="B63" s="36" t="s">
        <v>64</v>
      </c>
      <c r="C63" s="18" t="s">
        <v>23</v>
      </c>
      <c r="D63" s="19">
        <v>1.278</v>
      </c>
      <c r="E63" s="45"/>
      <c r="F63" s="17">
        <f t="shared" si="3"/>
        <v>0</v>
      </c>
    </row>
    <row r="64" spans="1:6" x14ac:dyDescent="0.25">
      <c r="A64" s="24" t="s">
        <v>180</v>
      </c>
      <c r="B64" s="36" t="s">
        <v>89</v>
      </c>
      <c r="C64" s="21" t="s">
        <v>3</v>
      </c>
      <c r="D64" s="19">
        <v>680.7</v>
      </c>
      <c r="E64" s="45"/>
      <c r="F64" s="17">
        <f t="shared" si="3"/>
        <v>0</v>
      </c>
    </row>
    <row r="65" spans="1:6" x14ac:dyDescent="0.25">
      <c r="A65" s="24" t="s">
        <v>181</v>
      </c>
      <c r="B65" s="35" t="s">
        <v>93</v>
      </c>
      <c r="C65" s="21" t="s">
        <v>3</v>
      </c>
      <c r="D65" s="19">
        <v>58.7</v>
      </c>
      <c r="E65" s="45"/>
      <c r="F65" s="17">
        <f t="shared" si="3"/>
        <v>0</v>
      </c>
    </row>
    <row r="66" spans="1:6" x14ac:dyDescent="0.25">
      <c r="A66" s="24" t="s">
        <v>182</v>
      </c>
      <c r="B66" s="36" t="s">
        <v>154</v>
      </c>
      <c r="C66" s="18" t="s">
        <v>23</v>
      </c>
      <c r="D66" s="19">
        <v>12.513999999999999</v>
      </c>
      <c r="E66" s="45"/>
      <c r="F66" s="17">
        <f t="shared" si="3"/>
        <v>0</v>
      </c>
    </row>
    <row r="67" spans="1:6" x14ac:dyDescent="0.25">
      <c r="A67" s="24" t="s">
        <v>183</v>
      </c>
      <c r="B67" s="35" t="s">
        <v>94</v>
      </c>
      <c r="C67" s="18" t="s">
        <v>23</v>
      </c>
      <c r="D67" s="19">
        <v>12.513999999999999</v>
      </c>
      <c r="E67" s="45"/>
      <c r="F67" s="17">
        <f t="shared" si="3"/>
        <v>0</v>
      </c>
    </row>
    <row r="68" spans="1:6" x14ac:dyDescent="0.25">
      <c r="A68" s="24" t="s">
        <v>409</v>
      </c>
      <c r="B68" s="36" t="s">
        <v>131</v>
      </c>
      <c r="C68" s="28" t="s">
        <v>21</v>
      </c>
      <c r="D68" s="17">
        <v>75.459000000000017</v>
      </c>
      <c r="E68" s="45"/>
      <c r="F68" s="17">
        <f t="shared" si="3"/>
        <v>0</v>
      </c>
    </row>
    <row r="69" spans="1:6" x14ac:dyDescent="0.25">
      <c r="A69" s="60" t="s">
        <v>184</v>
      </c>
      <c r="B69" s="61" t="s">
        <v>97</v>
      </c>
      <c r="C69" s="55" t="s">
        <v>13</v>
      </c>
      <c r="D69" s="56"/>
      <c r="E69" s="64"/>
      <c r="F69" s="56">
        <f>SUM(F70:F75)</f>
        <v>0</v>
      </c>
    </row>
    <row r="70" spans="1:6" x14ac:dyDescent="0.25">
      <c r="A70" s="24" t="s">
        <v>185</v>
      </c>
      <c r="B70" s="36" t="s">
        <v>98</v>
      </c>
      <c r="C70" s="18" t="s">
        <v>21</v>
      </c>
      <c r="D70" s="19">
        <v>261.51</v>
      </c>
      <c r="E70" s="45"/>
      <c r="F70" s="17">
        <f t="shared" ref="F70:F75" si="4">D70*E70</f>
        <v>0</v>
      </c>
    </row>
    <row r="71" spans="1:6" x14ac:dyDescent="0.25">
      <c r="A71" s="24" t="s">
        <v>186</v>
      </c>
      <c r="B71" s="36" t="s">
        <v>89</v>
      </c>
      <c r="C71" s="21" t="s">
        <v>3</v>
      </c>
      <c r="D71" s="19">
        <v>1542.3000000000002</v>
      </c>
      <c r="E71" s="45"/>
      <c r="F71" s="17">
        <f t="shared" si="4"/>
        <v>0</v>
      </c>
    </row>
    <row r="72" spans="1:6" x14ac:dyDescent="0.25">
      <c r="A72" s="24" t="s">
        <v>187</v>
      </c>
      <c r="B72" s="35" t="s">
        <v>93</v>
      </c>
      <c r="C72" s="21" t="s">
        <v>3</v>
      </c>
      <c r="D72" s="19">
        <v>309.2</v>
      </c>
      <c r="E72" s="45"/>
      <c r="F72" s="17">
        <f t="shared" si="4"/>
        <v>0</v>
      </c>
    </row>
    <row r="73" spans="1:6" x14ac:dyDescent="0.25">
      <c r="A73" s="24" t="s">
        <v>188</v>
      </c>
      <c r="B73" s="36" t="s">
        <v>154</v>
      </c>
      <c r="C73" s="18" t="s">
        <v>23</v>
      </c>
      <c r="D73" s="19">
        <v>25.780999999999999</v>
      </c>
      <c r="E73" s="45"/>
      <c r="F73" s="17">
        <f t="shared" si="4"/>
        <v>0</v>
      </c>
    </row>
    <row r="74" spans="1:6" x14ac:dyDescent="0.25">
      <c r="A74" s="24" t="s">
        <v>189</v>
      </c>
      <c r="B74" s="35" t="s">
        <v>99</v>
      </c>
      <c r="C74" s="18" t="s">
        <v>23</v>
      </c>
      <c r="D74" s="19">
        <v>25.780999999999999</v>
      </c>
      <c r="E74" s="45"/>
      <c r="F74" s="17">
        <f t="shared" si="4"/>
        <v>0</v>
      </c>
    </row>
    <row r="75" spans="1:6" ht="31.5" x14ac:dyDescent="0.25">
      <c r="A75" s="24" t="s">
        <v>190</v>
      </c>
      <c r="B75" s="37" t="s">
        <v>105</v>
      </c>
      <c r="C75" s="18" t="s">
        <v>21</v>
      </c>
      <c r="D75" s="19">
        <v>213.54</v>
      </c>
      <c r="E75" s="45"/>
      <c r="F75" s="17">
        <f t="shared" si="4"/>
        <v>0</v>
      </c>
    </row>
    <row r="76" spans="1:6" x14ac:dyDescent="0.25">
      <c r="A76" s="60" t="s">
        <v>191</v>
      </c>
      <c r="B76" s="61" t="s">
        <v>119</v>
      </c>
      <c r="C76" s="55" t="s">
        <v>13</v>
      </c>
      <c r="D76" s="56"/>
      <c r="E76" s="64"/>
      <c r="F76" s="56">
        <f>SUM(F77:F86)</f>
        <v>0</v>
      </c>
    </row>
    <row r="77" spans="1:6" ht="31.5" x14ac:dyDescent="0.25">
      <c r="A77" s="24" t="s">
        <v>192</v>
      </c>
      <c r="B77" s="37" t="s">
        <v>105</v>
      </c>
      <c r="C77" s="18" t="s">
        <v>21</v>
      </c>
      <c r="D77" s="19">
        <v>210.14000000000001</v>
      </c>
      <c r="E77" s="45"/>
      <c r="F77" s="17">
        <f t="shared" ref="F77:F86" si="5">D77*E77</f>
        <v>0</v>
      </c>
    </row>
    <row r="78" spans="1:6" x14ac:dyDescent="0.25">
      <c r="A78" s="24" t="s">
        <v>193</v>
      </c>
      <c r="B78" s="34" t="s">
        <v>67</v>
      </c>
      <c r="C78" s="28" t="s">
        <v>21</v>
      </c>
      <c r="D78" s="17">
        <v>194.34000000000003</v>
      </c>
      <c r="E78" s="45"/>
      <c r="F78" s="17">
        <f t="shared" si="5"/>
        <v>0</v>
      </c>
    </row>
    <row r="79" spans="1:6" x14ac:dyDescent="0.25">
      <c r="A79" s="24" t="s">
        <v>194</v>
      </c>
      <c r="B79" s="34" t="s">
        <v>82</v>
      </c>
      <c r="C79" s="28" t="s">
        <v>21</v>
      </c>
      <c r="D79" s="17">
        <v>194.34000000000003</v>
      </c>
      <c r="E79" s="45"/>
      <c r="F79" s="17">
        <f t="shared" si="5"/>
        <v>0</v>
      </c>
    </row>
    <row r="80" spans="1:6" x14ac:dyDescent="0.25">
      <c r="A80" s="24" t="s">
        <v>195</v>
      </c>
      <c r="B80" s="34" t="s">
        <v>68</v>
      </c>
      <c r="C80" s="28" t="s">
        <v>21</v>
      </c>
      <c r="D80" s="17">
        <v>194.34000000000003</v>
      </c>
      <c r="E80" s="45"/>
      <c r="F80" s="17">
        <f t="shared" si="5"/>
        <v>0</v>
      </c>
    </row>
    <row r="81" spans="1:6" x14ac:dyDescent="0.25">
      <c r="A81" s="24" t="s">
        <v>196</v>
      </c>
      <c r="B81" s="22" t="s">
        <v>153</v>
      </c>
      <c r="C81" s="18" t="s">
        <v>21</v>
      </c>
      <c r="D81" s="17">
        <v>194.34000000000003</v>
      </c>
      <c r="E81" s="45"/>
      <c r="F81" s="17">
        <f t="shared" si="5"/>
        <v>0</v>
      </c>
    </row>
    <row r="82" spans="1:6" x14ac:dyDescent="0.25">
      <c r="A82" s="24" t="s">
        <v>197</v>
      </c>
      <c r="B82" s="22" t="s">
        <v>5</v>
      </c>
      <c r="C82" s="18" t="s">
        <v>21</v>
      </c>
      <c r="D82" s="17">
        <v>194.34000000000003</v>
      </c>
      <c r="E82" s="45"/>
      <c r="F82" s="17">
        <f t="shared" si="5"/>
        <v>0</v>
      </c>
    </row>
    <row r="83" spans="1:6" x14ac:dyDescent="0.25">
      <c r="A83" s="24" t="s">
        <v>198</v>
      </c>
      <c r="B83" s="35" t="s">
        <v>106</v>
      </c>
      <c r="C83" s="28" t="s">
        <v>21</v>
      </c>
      <c r="D83" s="17">
        <v>194.34000000000003</v>
      </c>
      <c r="E83" s="45"/>
      <c r="F83" s="17">
        <f t="shared" si="5"/>
        <v>0</v>
      </c>
    </row>
    <row r="84" spans="1:6" x14ac:dyDescent="0.25">
      <c r="A84" s="24" t="s">
        <v>199</v>
      </c>
      <c r="B84" s="36" t="s">
        <v>107</v>
      </c>
      <c r="C84" s="18" t="s">
        <v>23</v>
      </c>
      <c r="D84" s="17">
        <v>3.8868000000000009</v>
      </c>
      <c r="E84" s="45"/>
      <c r="F84" s="17">
        <f t="shared" si="5"/>
        <v>0</v>
      </c>
    </row>
    <row r="85" spans="1:6" x14ac:dyDescent="0.25">
      <c r="A85" s="24" t="s">
        <v>340</v>
      </c>
      <c r="B85" s="35" t="s">
        <v>117</v>
      </c>
      <c r="C85" s="21" t="s">
        <v>15</v>
      </c>
      <c r="D85" s="19">
        <v>32.799999999999997</v>
      </c>
      <c r="E85" s="45"/>
      <c r="F85" s="17">
        <f t="shared" si="5"/>
        <v>0</v>
      </c>
    </row>
    <row r="86" spans="1:6" x14ac:dyDescent="0.25">
      <c r="A86" s="24" t="s">
        <v>341</v>
      </c>
      <c r="B86" s="36" t="s">
        <v>86</v>
      </c>
      <c r="C86" s="18" t="s">
        <v>21</v>
      </c>
      <c r="D86" s="19">
        <v>16.399999999999999</v>
      </c>
      <c r="E86" s="45"/>
      <c r="F86" s="17">
        <f t="shared" si="5"/>
        <v>0</v>
      </c>
    </row>
    <row r="87" spans="1:6" x14ac:dyDescent="0.25">
      <c r="A87" s="60" t="s">
        <v>200</v>
      </c>
      <c r="B87" s="61" t="s">
        <v>100</v>
      </c>
      <c r="C87" s="55" t="s">
        <v>13</v>
      </c>
      <c r="D87" s="56"/>
      <c r="E87" s="64"/>
      <c r="F87" s="56">
        <f>SUM(F88:F95)</f>
        <v>0</v>
      </c>
    </row>
    <row r="88" spans="1:6" x14ac:dyDescent="0.25">
      <c r="A88" s="24" t="s">
        <v>201</v>
      </c>
      <c r="B88" s="35" t="s">
        <v>155</v>
      </c>
      <c r="C88" s="28" t="s">
        <v>21</v>
      </c>
      <c r="D88" s="19">
        <v>333.6</v>
      </c>
      <c r="E88" s="45"/>
      <c r="F88" s="17">
        <f t="shared" ref="F88:F95" si="6">D88*E88</f>
        <v>0</v>
      </c>
    </row>
    <row r="89" spans="1:6" x14ac:dyDescent="0.25">
      <c r="A89" s="24" t="s">
        <v>202</v>
      </c>
      <c r="B89" s="34" t="s">
        <v>67</v>
      </c>
      <c r="C89" s="28" t="s">
        <v>21</v>
      </c>
      <c r="D89" s="19">
        <v>667.2</v>
      </c>
      <c r="E89" s="45"/>
      <c r="F89" s="17">
        <f t="shared" si="6"/>
        <v>0</v>
      </c>
    </row>
    <row r="90" spans="1:6" x14ac:dyDescent="0.25">
      <c r="A90" s="24" t="s">
        <v>203</v>
      </c>
      <c r="B90" s="34" t="s">
        <v>82</v>
      </c>
      <c r="C90" s="28" t="s">
        <v>21</v>
      </c>
      <c r="D90" s="19">
        <v>667.2</v>
      </c>
      <c r="E90" s="45"/>
      <c r="F90" s="17">
        <f t="shared" si="6"/>
        <v>0</v>
      </c>
    </row>
    <row r="91" spans="1:6" x14ac:dyDescent="0.25">
      <c r="A91" s="24" t="s">
        <v>204</v>
      </c>
      <c r="B91" s="34" t="s">
        <v>68</v>
      </c>
      <c r="C91" s="28" t="s">
        <v>21</v>
      </c>
      <c r="D91" s="19">
        <v>667.2</v>
      </c>
      <c r="E91" s="45"/>
      <c r="F91" s="17">
        <f t="shared" si="6"/>
        <v>0</v>
      </c>
    </row>
    <row r="92" spans="1:6" ht="31.5" x14ac:dyDescent="0.25">
      <c r="A92" s="24" t="s">
        <v>205</v>
      </c>
      <c r="B92" s="22" t="s">
        <v>479</v>
      </c>
      <c r="C92" s="18" t="s">
        <v>21</v>
      </c>
      <c r="D92" s="17">
        <v>453.02000000000004</v>
      </c>
      <c r="E92" s="45"/>
      <c r="F92" s="17">
        <f t="shared" si="6"/>
        <v>0</v>
      </c>
    </row>
    <row r="93" spans="1:6" ht="31.5" x14ac:dyDescent="0.25">
      <c r="A93" s="24" t="s">
        <v>206</v>
      </c>
      <c r="B93" s="22" t="s">
        <v>481</v>
      </c>
      <c r="C93" s="18" t="s">
        <v>21</v>
      </c>
      <c r="D93" s="17">
        <v>453.02000000000004</v>
      </c>
      <c r="E93" s="45"/>
      <c r="F93" s="17">
        <f t="shared" si="6"/>
        <v>0</v>
      </c>
    </row>
    <row r="94" spans="1:6" x14ac:dyDescent="0.25">
      <c r="A94" s="24" t="s">
        <v>207</v>
      </c>
      <c r="B94" s="22" t="s">
        <v>157</v>
      </c>
      <c r="C94" s="18" t="s">
        <v>21</v>
      </c>
      <c r="D94" s="17">
        <v>214.18</v>
      </c>
      <c r="E94" s="45"/>
      <c r="F94" s="17">
        <f t="shared" si="6"/>
        <v>0</v>
      </c>
    </row>
    <row r="95" spans="1:6" x14ac:dyDescent="0.25">
      <c r="A95" s="24" t="s">
        <v>480</v>
      </c>
      <c r="B95" s="22" t="s">
        <v>5</v>
      </c>
      <c r="C95" s="18" t="s">
        <v>21</v>
      </c>
      <c r="D95" s="17">
        <v>667.2</v>
      </c>
      <c r="E95" s="45"/>
      <c r="F95" s="17">
        <f t="shared" si="6"/>
        <v>0</v>
      </c>
    </row>
    <row r="96" spans="1:6" x14ac:dyDescent="0.25">
      <c r="A96" s="60" t="s">
        <v>208</v>
      </c>
      <c r="B96" s="61" t="s">
        <v>9</v>
      </c>
      <c r="C96" s="55" t="s">
        <v>13</v>
      </c>
      <c r="D96" s="56"/>
      <c r="E96" s="64"/>
      <c r="F96" s="56">
        <f>SUM(F97:F102)</f>
        <v>0</v>
      </c>
    </row>
    <row r="97" spans="1:6" x14ac:dyDescent="0.25">
      <c r="A97" s="24" t="s">
        <v>209</v>
      </c>
      <c r="B97" s="35" t="s">
        <v>101</v>
      </c>
      <c r="C97" s="18" t="s">
        <v>23</v>
      </c>
      <c r="D97" s="16">
        <v>12.495000000000001</v>
      </c>
      <c r="E97" s="45"/>
      <c r="F97" s="17">
        <f t="shared" ref="F97:F102" si="7">D97*E97</f>
        <v>0</v>
      </c>
    </row>
    <row r="98" spans="1:6" x14ac:dyDescent="0.25">
      <c r="A98" s="24" t="s">
        <v>210</v>
      </c>
      <c r="B98" s="34" t="s">
        <v>66</v>
      </c>
      <c r="C98" s="18" t="s">
        <v>21</v>
      </c>
      <c r="D98" s="16">
        <v>178.5</v>
      </c>
      <c r="E98" s="45"/>
      <c r="F98" s="17">
        <f t="shared" si="7"/>
        <v>0</v>
      </c>
    </row>
    <row r="99" spans="1:6" x14ac:dyDescent="0.25">
      <c r="A99" s="24" t="s">
        <v>211</v>
      </c>
      <c r="B99" s="34" t="s">
        <v>132</v>
      </c>
      <c r="C99" s="18" t="s">
        <v>21</v>
      </c>
      <c r="D99" s="16">
        <v>178.5</v>
      </c>
      <c r="E99" s="45"/>
      <c r="F99" s="17">
        <f t="shared" si="7"/>
        <v>0</v>
      </c>
    </row>
    <row r="100" spans="1:6" x14ac:dyDescent="0.25">
      <c r="A100" s="24" t="s">
        <v>212</v>
      </c>
      <c r="B100" s="34" t="s">
        <v>133</v>
      </c>
      <c r="C100" s="21" t="s">
        <v>15</v>
      </c>
      <c r="D100" s="16">
        <v>151.07999999999998</v>
      </c>
      <c r="E100" s="45"/>
      <c r="F100" s="17">
        <f t="shared" si="7"/>
        <v>0</v>
      </c>
    </row>
    <row r="101" spans="1:6" x14ac:dyDescent="0.25">
      <c r="A101" s="24" t="s">
        <v>213</v>
      </c>
      <c r="B101" s="34" t="s">
        <v>346</v>
      </c>
      <c r="C101" s="21" t="s">
        <v>15</v>
      </c>
      <c r="D101" s="16">
        <v>6</v>
      </c>
      <c r="E101" s="45"/>
      <c r="F101" s="17">
        <f t="shared" si="7"/>
        <v>0</v>
      </c>
    </row>
    <row r="102" spans="1:6" x14ac:dyDescent="0.25">
      <c r="A102" s="24" t="s">
        <v>347</v>
      </c>
      <c r="B102" s="34" t="s">
        <v>156</v>
      </c>
      <c r="C102" s="18" t="s">
        <v>21</v>
      </c>
      <c r="D102" s="16">
        <v>19.68</v>
      </c>
      <c r="E102" s="45"/>
      <c r="F102" s="17">
        <f t="shared" si="7"/>
        <v>0</v>
      </c>
    </row>
    <row r="103" spans="1:6" x14ac:dyDescent="0.25">
      <c r="A103" s="60" t="s">
        <v>214</v>
      </c>
      <c r="B103" s="61" t="s">
        <v>118</v>
      </c>
      <c r="C103" s="55"/>
      <c r="D103" s="56"/>
      <c r="E103" s="64"/>
      <c r="F103" s="56">
        <f>SUM(F104:F111)</f>
        <v>0</v>
      </c>
    </row>
    <row r="104" spans="1:6" x14ac:dyDescent="0.25">
      <c r="A104" s="24" t="s">
        <v>215</v>
      </c>
      <c r="B104" s="36" t="s">
        <v>134</v>
      </c>
      <c r="C104" s="18" t="s">
        <v>21</v>
      </c>
      <c r="D104" s="17">
        <v>16.200000000000003</v>
      </c>
      <c r="E104" s="45"/>
      <c r="F104" s="17">
        <f t="shared" ref="F104:F111" si="8">D104*E104</f>
        <v>0</v>
      </c>
    </row>
    <row r="105" spans="1:6" x14ac:dyDescent="0.25">
      <c r="A105" s="24" t="s">
        <v>216</v>
      </c>
      <c r="B105" s="69" t="s">
        <v>158</v>
      </c>
      <c r="C105" s="18" t="s">
        <v>21</v>
      </c>
      <c r="D105" s="16">
        <v>7.62</v>
      </c>
      <c r="E105" s="45"/>
      <c r="F105" s="17">
        <f t="shared" si="8"/>
        <v>0</v>
      </c>
    </row>
    <row r="106" spans="1:6" ht="31.5" x14ac:dyDescent="0.25">
      <c r="A106" s="24" t="s">
        <v>217</v>
      </c>
      <c r="B106" s="37" t="s">
        <v>135</v>
      </c>
      <c r="C106" s="21" t="s">
        <v>115</v>
      </c>
      <c r="D106" s="16">
        <v>1</v>
      </c>
      <c r="E106" s="45"/>
      <c r="F106" s="17">
        <f t="shared" si="8"/>
        <v>0</v>
      </c>
    </row>
    <row r="107" spans="1:6" ht="31.5" customHeight="1" x14ac:dyDescent="0.25">
      <c r="A107" s="24" t="s">
        <v>218</v>
      </c>
      <c r="B107" s="70" t="s">
        <v>159</v>
      </c>
      <c r="C107" s="21" t="s">
        <v>115</v>
      </c>
      <c r="D107" s="25">
        <v>6</v>
      </c>
      <c r="E107" s="45"/>
      <c r="F107" s="17">
        <f t="shared" si="8"/>
        <v>0</v>
      </c>
    </row>
    <row r="108" spans="1:6" x14ac:dyDescent="0.25">
      <c r="A108" s="24" t="s">
        <v>219</v>
      </c>
      <c r="B108" s="36" t="s">
        <v>103</v>
      </c>
      <c r="C108" s="21" t="s">
        <v>15</v>
      </c>
      <c r="D108" s="17">
        <v>4</v>
      </c>
      <c r="E108" s="45"/>
      <c r="F108" s="17">
        <f t="shared" si="8"/>
        <v>0</v>
      </c>
    </row>
    <row r="109" spans="1:6" x14ac:dyDescent="0.25">
      <c r="A109" s="24" t="s">
        <v>220</v>
      </c>
      <c r="B109" s="36" t="s">
        <v>102</v>
      </c>
      <c r="C109" s="29" t="s">
        <v>25</v>
      </c>
      <c r="D109" s="30">
        <v>9</v>
      </c>
      <c r="E109" s="45"/>
      <c r="F109" s="17">
        <f t="shared" si="8"/>
        <v>0</v>
      </c>
    </row>
    <row r="110" spans="1:6" x14ac:dyDescent="0.25">
      <c r="A110" s="24" t="s">
        <v>221</v>
      </c>
      <c r="B110" s="35" t="s">
        <v>136</v>
      </c>
      <c r="C110" s="28" t="s">
        <v>55</v>
      </c>
      <c r="D110" s="30">
        <v>2</v>
      </c>
      <c r="E110" s="45"/>
      <c r="F110" s="17">
        <f t="shared" si="8"/>
        <v>0</v>
      </c>
    </row>
    <row r="111" spans="1:6" x14ac:dyDescent="0.25">
      <c r="A111" s="24" t="s">
        <v>349</v>
      </c>
      <c r="B111" s="36" t="s">
        <v>348</v>
      </c>
      <c r="C111" s="18" t="s">
        <v>21</v>
      </c>
      <c r="D111" s="30">
        <v>43.800000000000004</v>
      </c>
      <c r="E111" s="45"/>
      <c r="F111" s="17">
        <f t="shared" si="8"/>
        <v>0</v>
      </c>
    </row>
    <row r="112" spans="1:6" x14ac:dyDescent="0.25">
      <c r="A112" s="60" t="s">
        <v>222</v>
      </c>
      <c r="B112" s="61" t="s">
        <v>1</v>
      </c>
      <c r="C112" s="55"/>
      <c r="D112" s="56"/>
      <c r="E112" s="64"/>
      <c r="F112" s="56">
        <f>SUM(F113:F137)</f>
        <v>0</v>
      </c>
    </row>
    <row r="113" spans="1:6" x14ac:dyDescent="0.25">
      <c r="A113" s="24" t="s">
        <v>223</v>
      </c>
      <c r="B113" s="35" t="s">
        <v>137</v>
      </c>
      <c r="C113" s="18" t="s">
        <v>24</v>
      </c>
      <c r="D113" s="19">
        <v>10</v>
      </c>
      <c r="E113" s="45"/>
      <c r="F113" s="17">
        <f t="shared" ref="F113:F137" si="9">D113*E113</f>
        <v>0</v>
      </c>
    </row>
    <row r="114" spans="1:6" x14ac:dyDescent="0.25">
      <c r="A114" s="24" t="s">
        <v>224</v>
      </c>
      <c r="B114" s="36" t="s">
        <v>138</v>
      </c>
      <c r="C114" s="18" t="s">
        <v>21</v>
      </c>
      <c r="D114" s="19">
        <v>3.8400000000000007</v>
      </c>
      <c r="E114" s="45"/>
      <c r="F114" s="17">
        <f t="shared" si="9"/>
        <v>0</v>
      </c>
    </row>
    <row r="115" spans="1:6" x14ac:dyDescent="0.25">
      <c r="A115" s="24" t="s">
        <v>225</v>
      </c>
      <c r="B115" s="31" t="s">
        <v>2</v>
      </c>
      <c r="C115" s="18" t="s">
        <v>25</v>
      </c>
      <c r="D115" s="19">
        <v>14</v>
      </c>
      <c r="E115" s="45"/>
      <c r="F115" s="17">
        <f t="shared" si="9"/>
        <v>0</v>
      </c>
    </row>
    <row r="116" spans="1:6" x14ac:dyDescent="0.25">
      <c r="A116" s="24" t="s">
        <v>226</v>
      </c>
      <c r="B116" s="31" t="s">
        <v>6</v>
      </c>
      <c r="C116" s="18" t="s">
        <v>24</v>
      </c>
      <c r="D116" s="19">
        <v>2</v>
      </c>
      <c r="E116" s="45"/>
      <c r="F116" s="17">
        <f t="shared" si="9"/>
        <v>0</v>
      </c>
    </row>
    <row r="117" spans="1:6" x14ac:dyDescent="0.25">
      <c r="A117" s="24" t="s">
        <v>227</v>
      </c>
      <c r="B117" s="31" t="s">
        <v>0</v>
      </c>
      <c r="C117" s="18" t="s">
        <v>24</v>
      </c>
      <c r="D117" s="19">
        <v>16</v>
      </c>
      <c r="E117" s="45"/>
      <c r="F117" s="17">
        <f t="shared" si="9"/>
        <v>0</v>
      </c>
    </row>
    <row r="118" spans="1:6" x14ac:dyDescent="0.25">
      <c r="A118" s="24" t="s">
        <v>228</v>
      </c>
      <c r="B118" s="35" t="s">
        <v>87</v>
      </c>
      <c r="C118" s="18" t="s">
        <v>21</v>
      </c>
      <c r="D118" s="19">
        <v>9.9</v>
      </c>
      <c r="E118" s="45"/>
      <c r="F118" s="17">
        <f t="shared" si="9"/>
        <v>0</v>
      </c>
    </row>
    <row r="119" spans="1:6" x14ac:dyDescent="0.25">
      <c r="A119" s="24" t="s">
        <v>229</v>
      </c>
      <c r="B119" s="22" t="s">
        <v>538</v>
      </c>
      <c r="C119" s="18" t="s">
        <v>24</v>
      </c>
      <c r="D119" s="19">
        <v>20</v>
      </c>
      <c r="E119" s="45"/>
      <c r="F119" s="17">
        <f t="shared" si="9"/>
        <v>0</v>
      </c>
    </row>
    <row r="120" spans="1:6" x14ac:dyDescent="0.25">
      <c r="A120" s="24" t="s">
        <v>230</v>
      </c>
      <c r="B120" s="22" t="s">
        <v>7</v>
      </c>
      <c r="C120" s="18" t="s">
        <v>24</v>
      </c>
      <c r="D120" s="19">
        <v>2</v>
      </c>
      <c r="E120" s="45"/>
      <c r="F120" s="17">
        <f t="shared" si="9"/>
        <v>0</v>
      </c>
    </row>
    <row r="121" spans="1:6" ht="31.5" x14ac:dyDescent="0.25">
      <c r="A121" s="24" t="s">
        <v>231</v>
      </c>
      <c r="B121" s="22" t="s">
        <v>29</v>
      </c>
      <c r="C121" s="18" t="s">
        <v>24</v>
      </c>
      <c r="D121" s="19">
        <v>22</v>
      </c>
      <c r="E121" s="45"/>
      <c r="F121" s="17">
        <f t="shared" si="9"/>
        <v>0</v>
      </c>
    </row>
    <row r="122" spans="1:6" x14ac:dyDescent="0.25">
      <c r="A122" s="24" t="s">
        <v>232</v>
      </c>
      <c r="B122" s="22" t="s">
        <v>166</v>
      </c>
      <c r="C122" s="18" t="s">
        <v>24</v>
      </c>
      <c r="D122" s="19">
        <v>22</v>
      </c>
      <c r="E122" s="45"/>
      <c r="F122" s="17">
        <f t="shared" si="9"/>
        <v>0</v>
      </c>
    </row>
    <row r="123" spans="1:6" x14ac:dyDescent="0.25">
      <c r="A123" s="24" t="s">
        <v>233</v>
      </c>
      <c r="B123" s="22" t="s">
        <v>162</v>
      </c>
      <c r="C123" s="18" t="s">
        <v>24</v>
      </c>
      <c r="D123" s="19">
        <v>10</v>
      </c>
      <c r="E123" s="45"/>
      <c r="F123" s="17">
        <f t="shared" si="9"/>
        <v>0</v>
      </c>
    </row>
    <row r="124" spans="1:6" x14ac:dyDescent="0.25">
      <c r="A124" s="24" t="s">
        <v>234</v>
      </c>
      <c r="B124" s="22" t="s">
        <v>164</v>
      </c>
      <c r="C124" s="18" t="s">
        <v>24</v>
      </c>
      <c r="D124" s="19">
        <v>16</v>
      </c>
      <c r="E124" s="45"/>
      <c r="F124" s="17">
        <f t="shared" si="9"/>
        <v>0</v>
      </c>
    </row>
    <row r="125" spans="1:6" x14ac:dyDescent="0.25">
      <c r="A125" s="24" t="s">
        <v>235</v>
      </c>
      <c r="B125" s="22" t="s">
        <v>163</v>
      </c>
      <c r="C125" s="18" t="s">
        <v>24</v>
      </c>
      <c r="D125" s="19">
        <v>28</v>
      </c>
      <c r="E125" s="45"/>
      <c r="F125" s="17">
        <f t="shared" si="9"/>
        <v>0</v>
      </c>
    </row>
    <row r="126" spans="1:6" x14ac:dyDescent="0.25">
      <c r="A126" s="24" t="s">
        <v>236</v>
      </c>
      <c r="B126" s="22" t="s">
        <v>488</v>
      </c>
      <c r="C126" s="18" t="s">
        <v>24</v>
      </c>
      <c r="D126" s="19">
        <v>4</v>
      </c>
      <c r="E126" s="45"/>
      <c r="F126" s="17">
        <f t="shared" si="9"/>
        <v>0</v>
      </c>
    </row>
    <row r="127" spans="1:6" ht="31.5" x14ac:dyDescent="0.25">
      <c r="A127" s="24" t="s">
        <v>237</v>
      </c>
      <c r="B127" s="22" t="s">
        <v>140</v>
      </c>
      <c r="C127" s="18" t="s">
        <v>24</v>
      </c>
      <c r="D127" s="19">
        <v>6</v>
      </c>
      <c r="E127" s="45"/>
      <c r="F127" s="17">
        <f t="shared" si="9"/>
        <v>0</v>
      </c>
    </row>
    <row r="128" spans="1:6" x14ac:dyDescent="0.25">
      <c r="A128" s="24" t="s">
        <v>238</v>
      </c>
      <c r="B128" s="22" t="s">
        <v>142</v>
      </c>
      <c r="C128" s="18" t="s">
        <v>21</v>
      </c>
      <c r="D128" s="19">
        <v>69.03</v>
      </c>
      <c r="E128" s="45"/>
      <c r="F128" s="17">
        <f t="shared" si="9"/>
        <v>0</v>
      </c>
    </row>
    <row r="129" spans="1:6" x14ac:dyDescent="0.25">
      <c r="A129" s="24" t="s">
        <v>239</v>
      </c>
      <c r="B129" s="35" t="s">
        <v>141</v>
      </c>
      <c r="C129" s="18" t="s">
        <v>21</v>
      </c>
      <c r="D129" s="19">
        <v>15.120000000000001</v>
      </c>
      <c r="E129" s="45"/>
      <c r="F129" s="17">
        <f t="shared" si="9"/>
        <v>0</v>
      </c>
    </row>
    <row r="130" spans="1:6" x14ac:dyDescent="0.25">
      <c r="A130" s="24" t="s">
        <v>240</v>
      </c>
      <c r="B130" s="36" t="s">
        <v>104</v>
      </c>
      <c r="C130" s="18" t="s">
        <v>25</v>
      </c>
      <c r="D130" s="19">
        <v>14</v>
      </c>
      <c r="E130" s="45"/>
      <c r="F130" s="17">
        <f t="shared" si="9"/>
        <v>0</v>
      </c>
    </row>
    <row r="131" spans="1:6" x14ac:dyDescent="0.25">
      <c r="A131" s="24" t="s">
        <v>241</v>
      </c>
      <c r="B131" s="31" t="s">
        <v>57</v>
      </c>
      <c r="C131" s="21" t="s">
        <v>25</v>
      </c>
      <c r="D131" s="19">
        <v>14</v>
      </c>
      <c r="E131" s="45"/>
      <c r="F131" s="17">
        <f t="shared" si="9"/>
        <v>0</v>
      </c>
    </row>
    <row r="132" spans="1:6" x14ac:dyDescent="0.25">
      <c r="A132" s="24" t="s">
        <v>242</v>
      </c>
      <c r="B132" s="22" t="s">
        <v>28</v>
      </c>
      <c r="C132" s="18" t="s">
        <v>24</v>
      </c>
      <c r="D132" s="19">
        <v>10</v>
      </c>
      <c r="E132" s="45"/>
      <c r="F132" s="17">
        <f t="shared" si="9"/>
        <v>0</v>
      </c>
    </row>
    <row r="133" spans="1:6" x14ac:dyDescent="0.25">
      <c r="A133" s="24" t="s">
        <v>243</v>
      </c>
      <c r="B133" s="22" t="s">
        <v>26</v>
      </c>
      <c r="C133" s="18" t="s">
        <v>24</v>
      </c>
      <c r="D133" s="19">
        <v>16</v>
      </c>
      <c r="E133" s="45"/>
      <c r="F133" s="17">
        <f t="shared" si="9"/>
        <v>0</v>
      </c>
    </row>
    <row r="134" spans="1:6" x14ac:dyDescent="0.25">
      <c r="A134" s="24" t="s">
        <v>244</v>
      </c>
      <c r="B134" s="22" t="s">
        <v>27</v>
      </c>
      <c r="C134" s="18" t="s">
        <v>24</v>
      </c>
      <c r="D134" s="19">
        <v>18</v>
      </c>
      <c r="E134" s="45"/>
      <c r="F134" s="17">
        <f t="shared" si="9"/>
        <v>0</v>
      </c>
    </row>
    <row r="135" spans="1:6" ht="31.5" x14ac:dyDescent="0.25">
      <c r="A135" s="24" t="s">
        <v>245</v>
      </c>
      <c r="B135" s="22" t="s">
        <v>108</v>
      </c>
      <c r="C135" s="18" t="s">
        <v>24</v>
      </c>
      <c r="D135" s="19">
        <v>4</v>
      </c>
      <c r="E135" s="45"/>
      <c r="F135" s="17">
        <f t="shared" si="9"/>
        <v>0</v>
      </c>
    </row>
    <row r="136" spans="1:6" ht="31.5" x14ac:dyDescent="0.25">
      <c r="A136" s="24" t="s">
        <v>246</v>
      </c>
      <c r="B136" s="22" t="s">
        <v>8</v>
      </c>
      <c r="C136" s="18" t="s">
        <v>24</v>
      </c>
      <c r="D136" s="19">
        <v>2</v>
      </c>
      <c r="E136" s="45"/>
      <c r="F136" s="17">
        <f t="shared" si="9"/>
        <v>0</v>
      </c>
    </row>
    <row r="137" spans="1:6" x14ac:dyDescent="0.25">
      <c r="A137" s="24" t="s">
        <v>247</v>
      </c>
      <c r="B137" s="22" t="s">
        <v>344</v>
      </c>
      <c r="C137" s="18" t="s">
        <v>21</v>
      </c>
      <c r="D137" s="17">
        <v>19.260000000000002</v>
      </c>
      <c r="E137" s="45"/>
      <c r="F137" s="17">
        <f t="shared" si="9"/>
        <v>0</v>
      </c>
    </row>
    <row r="138" spans="1:6" x14ac:dyDescent="0.25">
      <c r="A138" s="60" t="s">
        <v>248</v>
      </c>
      <c r="B138" s="61" t="s">
        <v>56</v>
      </c>
      <c r="C138" s="55"/>
      <c r="D138" s="56"/>
      <c r="E138" s="64"/>
      <c r="F138" s="56">
        <f>SUM(F139:F155)</f>
        <v>0</v>
      </c>
    </row>
    <row r="139" spans="1:6" x14ac:dyDescent="0.25">
      <c r="A139" s="24" t="s">
        <v>249</v>
      </c>
      <c r="B139" s="31" t="s">
        <v>58</v>
      </c>
      <c r="C139" s="18" t="s">
        <v>15</v>
      </c>
      <c r="D139" s="19">
        <v>134.94999999999999</v>
      </c>
      <c r="E139" s="45"/>
      <c r="F139" s="17">
        <f t="shared" ref="F139:F155" si="10">D139*E139</f>
        <v>0</v>
      </c>
    </row>
    <row r="140" spans="1:6" x14ac:dyDescent="0.25">
      <c r="A140" s="24" t="s">
        <v>250</v>
      </c>
      <c r="B140" s="31" t="s">
        <v>59</v>
      </c>
      <c r="C140" s="18" t="s">
        <v>15</v>
      </c>
      <c r="D140" s="19">
        <v>43.370000000000005</v>
      </c>
      <c r="E140" s="45"/>
      <c r="F140" s="17">
        <f t="shared" si="10"/>
        <v>0</v>
      </c>
    </row>
    <row r="141" spans="1:6" x14ac:dyDescent="0.25">
      <c r="A141" s="24" t="s">
        <v>251</v>
      </c>
      <c r="B141" s="31" t="s">
        <v>160</v>
      </c>
      <c r="C141" s="18" t="s">
        <v>15</v>
      </c>
      <c r="D141" s="19">
        <v>13.73</v>
      </c>
      <c r="E141" s="45"/>
      <c r="F141" s="17">
        <f t="shared" si="10"/>
        <v>0</v>
      </c>
    </row>
    <row r="142" spans="1:6" x14ac:dyDescent="0.25">
      <c r="A142" s="24" t="s">
        <v>252</v>
      </c>
      <c r="B142" s="31" t="s">
        <v>139</v>
      </c>
      <c r="C142" s="18" t="s">
        <v>24</v>
      </c>
      <c r="D142" s="19">
        <v>10</v>
      </c>
      <c r="E142" s="45"/>
      <c r="F142" s="17">
        <f t="shared" si="10"/>
        <v>0</v>
      </c>
    </row>
    <row r="143" spans="1:6" x14ac:dyDescent="0.25">
      <c r="A143" s="24" t="s">
        <v>253</v>
      </c>
      <c r="B143" s="31" t="s">
        <v>144</v>
      </c>
      <c r="C143" s="18" t="s">
        <v>24</v>
      </c>
      <c r="D143" s="19">
        <v>32</v>
      </c>
      <c r="E143" s="45"/>
      <c r="F143" s="17">
        <f t="shared" si="10"/>
        <v>0</v>
      </c>
    </row>
    <row r="144" spans="1:6" ht="31.5" x14ac:dyDescent="0.25">
      <c r="A144" s="24" t="s">
        <v>254</v>
      </c>
      <c r="B144" s="31" t="s">
        <v>60</v>
      </c>
      <c r="C144" s="18" t="s">
        <v>15</v>
      </c>
      <c r="D144" s="19">
        <v>47.78</v>
      </c>
      <c r="E144" s="45"/>
      <c r="F144" s="17">
        <f t="shared" si="10"/>
        <v>0</v>
      </c>
    </row>
    <row r="145" spans="1:6" ht="31.5" x14ac:dyDescent="0.25">
      <c r="A145" s="24" t="s">
        <v>255</v>
      </c>
      <c r="B145" s="31" t="s">
        <v>61</v>
      </c>
      <c r="C145" s="18" t="s">
        <v>15</v>
      </c>
      <c r="D145" s="19">
        <v>101.75</v>
      </c>
      <c r="E145" s="45"/>
      <c r="F145" s="17">
        <f t="shared" si="10"/>
        <v>0</v>
      </c>
    </row>
    <row r="146" spans="1:6" ht="31.5" x14ac:dyDescent="0.25">
      <c r="A146" s="24" t="s">
        <v>256</v>
      </c>
      <c r="B146" s="31" t="s">
        <v>62</v>
      </c>
      <c r="C146" s="18" t="s">
        <v>15</v>
      </c>
      <c r="D146" s="19">
        <v>119.27000000000001</v>
      </c>
      <c r="E146" s="45"/>
      <c r="F146" s="17">
        <f t="shared" si="10"/>
        <v>0</v>
      </c>
    </row>
    <row r="147" spans="1:6" ht="31.5" x14ac:dyDescent="0.25">
      <c r="A147" s="24" t="s">
        <v>257</v>
      </c>
      <c r="B147" s="31" t="s">
        <v>63</v>
      </c>
      <c r="C147" s="18" t="s">
        <v>15</v>
      </c>
      <c r="D147" s="19">
        <v>56.839999999999996</v>
      </c>
      <c r="E147" s="45"/>
      <c r="F147" s="17">
        <f t="shared" si="10"/>
        <v>0</v>
      </c>
    </row>
    <row r="148" spans="1:6" x14ac:dyDescent="0.25">
      <c r="A148" s="24" t="s">
        <v>258</v>
      </c>
      <c r="B148" s="31" t="s">
        <v>65</v>
      </c>
      <c r="C148" s="18" t="s">
        <v>24</v>
      </c>
      <c r="D148" s="19">
        <v>6</v>
      </c>
      <c r="E148" s="45"/>
      <c r="F148" s="17">
        <f t="shared" si="10"/>
        <v>0</v>
      </c>
    </row>
    <row r="149" spans="1:6" x14ac:dyDescent="0.25">
      <c r="A149" s="24" t="s">
        <v>259</v>
      </c>
      <c r="B149" s="31" t="s">
        <v>143</v>
      </c>
      <c r="C149" s="18" t="s">
        <v>24</v>
      </c>
      <c r="D149" s="19">
        <v>2</v>
      </c>
      <c r="E149" s="45"/>
      <c r="F149" s="17">
        <f t="shared" si="10"/>
        <v>0</v>
      </c>
    </row>
    <row r="150" spans="1:6" x14ac:dyDescent="0.25">
      <c r="A150" s="24" t="s">
        <v>260</v>
      </c>
      <c r="B150" s="22" t="s">
        <v>167</v>
      </c>
      <c r="C150" s="18" t="s">
        <v>24</v>
      </c>
      <c r="D150" s="19">
        <v>11</v>
      </c>
      <c r="E150" s="45"/>
      <c r="F150" s="17">
        <f t="shared" si="10"/>
        <v>0</v>
      </c>
    </row>
    <row r="151" spans="1:6" x14ac:dyDescent="0.25">
      <c r="A151" s="24" t="s">
        <v>261</v>
      </c>
      <c r="B151" s="35" t="s">
        <v>88</v>
      </c>
      <c r="C151" s="18" t="s">
        <v>24</v>
      </c>
      <c r="D151" s="19">
        <v>2</v>
      </c>
      <c r="E151" s="45"/>
      <c r="F151" s="17">
        <f t="shared" si="10"/>
        <v>0</v>
      </c>
    </row>
    <row r="152" spans="1:6" x14ac:dyDescent="0.25">
      <c r="A152" s="24" t="s">
        <v>262</v>
      </c>
      <c r="B152" s="36" t="s">
        <v>537</v>
      </c>
      <c r="C152" s="18" t="s">
        <v>24</v>
      </c>
      <c r="D152" s="19">
        <v>1</v>
      </c>
      <c r="E152" s="45"/>
      <c r="F152" s="17">
        <f t="shared" si="10"/>
        <v>0</v>
      </c>
    </row>
    <row r="153" spans="1:6" x14ac:dyDescent="0.25">
      <c r="A153" s="24" t="s">
        <v>263</v>
      </c>
      <c r="B153" s="31" t="s">
        <v>144</v>
      </c>
      <c r="C153" s="18" t="s">
        <v>24</v>
      </c>
      <c r="D153" s="19">
        <v>4</v>
      </c>
      <c r="E153" s="45"/>
      <c r="F153" s="17">
        <f t="shared" si="10"/>
        <v>0</v>
      </c>
    </row>
    <row r="154" spans="1:6" x14ac:dyDescent="0.25">
      <c r="A154" s="24" t="s">
        <v>264</v>
      </c>
      <c r="B154" s="31" t="s">
        <v>145</v>
      </c>
      <c r="C154" s="18" t="s">
        <v>24</v>
      </c>
      <c r="D154" s="19">
        <v>3</v>
      </c>
      <c r="E154" s="45"/>
      <c r="F154" s="17">
        <f t="shared" si="10"/>
        <v>0</v>
      </c>
    </row>
    <row r="155" spans="1:6" x14ac:dyDescent="0.25">
      <c r="A155" s="24" t="s">
        <v>265</v>
      </c>
      <c r="B155" s="22" t="s">
        <v>161</v>
      </c>
      <c r="C155" s="18" t="s">
        <v>24</v>
      </c>
      <c r="D155" s="19">
        <v>3</v>
      </c>
      <c r="E155" s="45"/>
      <c r="F155" s="17">
        <f t="shared" si="10"/>
        <v>0</v>
      </c>
    </row>
    <row r="156" spans="1:6" x14ac:dyDescent="0.25">
      <c r="A156" s="60" t="s">
        <v>266</v>
      </c>
      <c r="B156" s="61" t="s">
        <v>4</v>
      </c>
      <c r="C156" s="55"/>
      <c r="D156" s="56"/>
      <c r="E156" s="64"/>
      <c r="F156" s="56">
        <f>SUM(F157:F175)</f>
        <v>0</v>
      </c>
    </row>
    <row r="157" spans="1:6" ht="31.5" x14ac:dyDescent="0.25">
      <c r="A157" s="24" t="s">
        <v>267</v>
      </c>
      <c r="B157" s="42" t="s">
        <v>146</v>
      </c>
      <c r="C157" s="18" t="s">
        <v>24</v>
      </c>
      <c r="D157" s="17">
        <v>1</v>
      </c>
      <c r="E157" s="45"/>
      <c r="F157" s="17">
        <f t="shared" ref="F157:F175" si="11">D157*E157</f>
        <v>0</v>
      </c>
    </row>
    <row r="158" spans="1:6" x14ac:dyDescent="0.25">
      <c r="A158" s="24" t="s">
        <v>268</v>
      </c>
      <c r="B158" s="67" t="s">
        <v>147</v>
      </c>
      <c r="C158" s="18" t="s">
        <v>24</v>
      </c>
      <c r="D158" s="17">
        <v>3</v>
      </c>
      <c r="E158" s="45"/>
      <c r="F158" s="17">
        <f t="shared" si="11"/>
        <v>0</v>
      </c>
    </row>
    <row r="159" spans="1:6" x14ac:dyDescent="0.25">
      <c r="A159" s="24" t="s">
        <v>269</v>
      </c>
      <c r="B159" s="67" t="s">
        <v>168</v>
      </c>
      <c r="C159" s="18" t="s">
        <v>24</v>
      </c>
      <c r="D159" s="17">
        <v>1</v>
      </c>
      <c r="E159" s="45"/>
      <c r="F159" s="17">
        <f t="shared" si="11"/>
        <v>0</v>
      </c>
    </row>
    <row r="160" spans="1:6" x14ac:dyDescent="0.25">
      <c r="A160" s="24" t="s">
        <v>270</v>
      </c>
      <c r="B160" s="67" t="s">
        <v>148</v>
      </c>
      <c r="C160" s="18" t="s">
        <v>24</v>
      </c>
      <c r="D160" s="17">
        <v>3</v>
      </c>
      <c r="E160" s="45"/>
      <c r="F160" s="17">
        <f t="shared" si="11"/>
        <v>0</v>
      </c>
    </row>
    <row r="161" spans="1:6" x14ac:dyDescent="0.25">
      <c r="A161" s="24" t="s">
        <v>271</v>
      </c>
      <c r="B161" s="68" t="s">
        <v>389</v>
      </c>
      <c r="C161" s="18" t="s">
        <v>24</v>
      </c>
      <c r="D161" s="17">
        <v>1</v>
      </c>
      <c r="E161" s="45"/>
      <c r="F161" s="17">
        <f t="shared" si="11"/>
        <v>0</v>
      </c>
    </row>
    <row r="162" spans="1:6" x14ac:dyDescent="0.25">
      <c r="A162" s="24" t="s">
        <v>272</v>
      </c>
      <c r="B162" s="42" t="s">
        <v>109</v>
      </c>
      <c r="C162" s="18" t="s">
        <v>24</v>
      </c>
      <c r="D162" s="17">
        <v>3</v>
      </c>
      <c r="E162" s="45"/>
      <c r="F162" s="17">
        <f t="shared" si="11"/>
        <v>0</v>
      </c>
    </row>
    <row r="163" spans="1:6" x14ac:dyDescent="0.25">
      <c r="A163" s="24" t="s">
        <v>273</v>
      </c>
      <c r="B163" s="43" t="s">
        <v>110</v>
      </c>
      <c r="C163" s="20" t="s">
        <v>15</v>
      </c>
      <c r="D163" s="17">
        <v>204.63</v>
      </c>
      <c r="E163" s="45"/>
      <c r="F163" s="17">
        <f t="shared" si="11"/>
        <v>0</v>
      </c>
    </row>
    <row r="164" spans="1:6" x14ac:dyDescent="0.25">
      <c r="A164" s="24" t="s">
        <v>274</v>
      </c>
      <c r="B164" s="43" t="s">
        <v>149</v>
      </c>
      <c r="C164" s="20" t="s">
        <v>15</v>
      </c>
      <c r="D164" s="17">
        <v>19.03</v>
      </c>
      <c r="E164" s="45"/>
      <c r="F164" s="17">
        <f t="shared" si="11"/>
        <v>0</v>
      </c>
    </row>
    <row r="165" spans="1:6" ht="31.5" x14ac:dyDescent="0.25">
      <c r="A165" s="24" t="s">
        <v>275</v>
      </c>
      <c r="B165" s="42" t="s">
        <v>150</v>
      </c>
      <c r="C165" s="20" t="s">
        <v>15</v>
      </c>
      <c r="D165" s="17">
        <v>364.03</v>
      </c>
      <c r="E165" s="45"/>
      <c r="F165" s="17">
        <f t="shared" si="11"/>
        <v>0</v>
      </c>
    </row>
    <row r="166" spans="1:6" ht="31.5" x14ac:dyDescent="0.25">
      <c r="A166" s="24" t="s">
        <v>276</v>
      </c>
      <c r="B166" s="42" t="s">
        <v>111</v>
      </c>
      <c r="C166" s="20" t="s">
        <v>15</v>
      </c>
      <c r="D166" s="17">
        <v>363.18000000000006</v>
      </c>
      <c r="E166" s="45"/>
      <c r="F166" s="17">
        <f t="shared" si="11"/>
        <v>0</v>
      </c>
    </row>
    <row r="167" spans="1:6" ht="31.5" x14ac:dyDescent="0.25">
      <c r="A167" s="24" t="s">
        <v>277</v>
      </c>
      <c r="B167" s="42" t="s">
        <v>112</v>
      </c>
      <c r="C167" s="20" t="s">
        <v>15</v>
      </c>
      <c r="D167" s="17">
        <v>95.15</v>
      </c>
      <c r="E167" s="45"/>
      <c r="F167" s="17">
        <f t="shared" si="11"/>
        <v>0</v>
      </c>
    </row>
    <row r="168" spans="1:6" x14ac:dyDescent="0.25">
      <c r="A168" s="24" t="s">
        <v>278</v>
      </c>
      <c r="B168" s="42" t="s">
        <v>151</v>
      </c>
      <c r="C168" s="20" t="s">
        <v>25</v>
      </c>
      <c r="D168" s="17">
        <v>18</v>
      </c>
      <c r="E168" s="45"/>
      <c r="F168" s="17">
        <f t="shared" si="11"/>
        <v>0</v>
      </c>
    </row>
    <row r="169" spans="1:6" x14ac:dyDescent="0.25">
      <c r="A169" s="24" t="s">
        <v>279</v>
      </c>
      <c r="B169" s="42" t="s">
        <v>165</v>
      </c>
      <c r="C169" s="20" t="s">
        <v>25</v>
      </c>
      <c r="D169" s="17">
        <v>7</v>
      </c>
      <c r="E169" s="45"/>
      <c r="F169" s="17">
        <f t="shared" si="11"/>
        <v>0</v>
      </c>
    </row>
    <row r="170" spans="1:6" x14ac:dyDescent="0.25">
      <c r="A170" s="24" t="s">
        <v>280</v>
      </c>
      <c r="B170" s="42" t="s">
        <v>169</v>
      </c>
      <c r="C170" s="20" t="s">
        <v>25</v>
      </c>
      <c r="D170" s="17">
        <v>2</v>
      </c>
      <c r="E170" s="45"/>
      <c r="F170" s="17">
        <f t="shared" si="11"/>
        <v>0</v>
      </c>
    </row>
    <row r="171" spans="1:6" x14ac:dyDescent="0.25">
      <c r="A171" s="24" t="s">
        <v>281</v>
      </c>
      <c r="B171" s="42" t="s">
        <v>113</v>
      </c>
      <c r="C171" s="15" t="s">
        <v>24</v>
      </c>
      <c r="D171" s="17">
        <v>28</v>
      </c>
      <c r="E171" s="45"/>
      <c r="F171" s="17">
        <f t="shared" si="11"/>
        <v>0</v>
      </c>
    </row>
    <row r="172" spans="1:6" x14ac:dyDescent="0.25">
      <c r="A172" s="24" t="s">
        <v>282</v>
      </c>
      <c r="B172" s="42" t="s">
        <v>114</v>
      </c>
      <c r="C172" s="15" t="s">
        <v>24</v>
      </c>
      <c r="D172" s="17">
        <v>72</v>
      </c>
      <c r="E172" s="45"/>
      <c r="F172" s="17">
        <f t="shared" si="11"/>
        <v>0</v>
      </c>
    </row>
    <row r="173" spans="1:6" x14ac:dyDescent="0.25">
      <c r="A173" s="24" t="s">
        <v>283</v>
      </c>
      <c r="B173" s="42" t="s">
        <v>343</v>
      </c>
      <c r="C173" s="15" t="s">
        <v>24</v>
      </c>
      <c r="D173" s="17">
        <v>1</v>
      </c>
      <c r="E173" s="45"/>
      <c r="F173" s="17">
        <f t="shared" si="11"/>
        <v>0</v>
      </c>
    </row>
    <row r="174" spans="1:6" x14ac:dyDescent="0.25">
      <c r="A174" s="24" t="s">
        <v>284</v>
      </c>
      <c r="B174" s="44" t="s">
        <v>342</v>
      </c>
      <c r="C174" s="15" t="s">
        <v>24</v>
      </c>
      <c r="D174" s="17">
        <v>1</v>
      </c>
      <c r="E174" s="45"/>
      <c r="F174" s="17">
        <f t="shared" si="11"/>
        <v>0</v>
      </c>
    </row>
    <row r="175" spans="1:6" ht="31.5" x14ac:dyDescent="0.25">
      <c r="A175" s="24" t="s">
        <v>285</v>
      </c>
      <c r="B175" s="44" t="s">
        <v>152</v>
      </c>
      <c r="C175" s="15" t="s">
        <v>24</v>
      </c>
      <c r="D175" s="17">
        <v>71</v>
      </c>
      <c r="E175" s="45"/>
      <c r="F175" s="17">
        <f t="shared" si="11"/>
        <v>0</v>
      </c>
    </row>
    <row r="176" spans="1:6" x14ac:dyDescent="0.25">
      <c r="A176" s="60" t="s">
        <v>286</v>
      </c>
      <c r="B176" s="61" t="s">
        <v>10</v>
      </c>
      <c r="C176" s="62"/>
      <c r="D176" s="63"/>
      <c r="E176" s="64"/>
      <c r="F176" s="65">
        <f>F177</f>
        <v>0</v>
      </c>
    </row>
    <row r="177" spans="1:6" x14ac:dyDescent="0.25">
      <c r="A177" s="24" t="s">
        <v>287</v>
      </c>
      <c r="B177" s="34" t="s">
        <v>12</v>
      </c>
      <c r="C177" s="28" t="s">
        <v>21</v>
      </c>
      <c r="D177" s="16">
        <v>178.5</v>
      </c>
      <c r="E177" s="45"/>
      <c r="F177" s="17">
        <f>D177*E177</f>
        <v>0</v>
      </c>
    </row>
    <row r="178" spans="1:6" x14ac:dyDescent="0.25">
      <c r="A178" s="150"/>
      <c r="B178" s="155"/>
      <c r="C178" s="155"/>
      <c r="D178" s="155"/>
      <c r="E178" s="155"/>
      <c r="F178" s="156"/>
    </row>
    <row r="179" spans="1:6" x14ac:dyDescent="0.25">
      <c r="A179" s="49">
        <v>4</v>
      </c>
      <c r="B179" s="58" t="s">
        <v>427</v>
      </c>
      <c r="C179" s="52" t="s">
        <v>13</v>
      </c>
      <c r="D179" s="53"/>
      <c r="E179" s="59"/>
      <c r="F179" s="53">
        <f>F180+F190+F200+F210+F220+F230+F240</f>
        <v>0</v>
      </c>
    </row>
    <row r="180" spans="1:6" x14ac:dyDescent="0.25">
      <c r="A180" s="60" t="s">
        <v>288</v>
      </c>
      <c r="B180" s="61" t="s">
        <v>476</v>
      </c>
      <c r="C180" s="55" t="s">
        <v>13</v>
      </c>
      <c r="D180" s="56"/>
      <c r="E180" s="64"/>
      <c r="F180" s="56">
        <f>SUM(F181:F189)</f>
        <v>0</v>
      </c>
    </row>
    <row r="181" spans="1:6" x14ac:dyDescent="0.25">
      <c r="A181" s="24" t="s">
        <v>289</v>
      </c>
      <c r="B181" s="36" t="s">
        <v>95</v>
      </c>
      <c r="C181" s="18" t="s">
        <v>23</v>
      </c>
      <c r="D181" s="17">
        <v>7.6817500000000001</v>
      </c>
      <c r="E181" s="45"/>
      <c r="F181" s="17">
        <f t="shared" ref="F181:F189" si="12">D181*E181</f>
        <v>0</v>
      </c>
    </row>
    <row r="182" spans="1:6" x14ac:dyDescent="0.25">
      <c r="A182" s="24" t="s">
        <v>290</v>
      </c>
      <c r="B182" s="36" t="s">
        <v>410</v>
      </c>
      <c r="C182" s="18" t="s">
        <v>23</v>
      </c>
      <c r="D182" s="19">
        <v>7.6817500000000001</v>
      </c>
      <c r="E182" s="45"/>
      <c r="F182" s="17">
        <f t="shared" si="12"/>
        <v>0</v>
      </c>
    </row>
    <row r="183" spans="1:6" x14ac:dyDescent="0.25">
      <c r="A183" s="24" t="s">
        <v>291</v>
      </c>
      <c r="B183" s="36" t="s">
        <v>96</v>
      </c>
      <c r="C183" s="18" t="s">
        <v>23</v>
      </c>
      <c r="D183" s="17">
        <v>7.6817500000000001</v>
      </c>
      <c r="E183" s="45"/>
      <c r="F183" s="17">
        <f t="shared" si="12"/>
        <v>0</v>
      </c>
    </row>
    <row r="184" spans="1:6" x14ac:dyDescent="0.25">
      <c r="A184" s="24" t="s">
        <v>292</v>
      </c>
      <c r="B184" s="36" t="s">
        <v>362</v>
      </c>
      <c r="C184" s="18" t="s">
        <v>23</v>
      </c>
      <c r="D184" s="17">
        <v>4.1917499999999999</v>
      </c>
      <c r="E184" s="45"/>
      <c r="F184" s="17">
        <f t="shared" si="12"/>
        <v>0</v>
      </c>
    </row>
    <row r="185" spans="1:6" x14ac:dyDescent="0.25">
      <c r="A185" s="24" t="s">
        <v>293</v>
      </c>
      <c r="B185" s="35" t="s">
        <v>92</v>
      </c>
      <c r="C185" s="18" t="s">
        <v>21</v>
      </c>
      <c r="D185" s="17">
        <v>31.05</v>
      </c>
      <c r="E185" s="45"/>
      <c r="F185" s="17">
        <f t="shared" si="12"/>
        <v>0</v>
      </c>
    </row>
    <row r="186" spans="1:6" x14ac:dyDescent="0.25">
      <c r="A186" s="24" t="s">
        <v>294</v>
      </c>
      <c r="B186" s="36" t="s">
        <v>93</v>
      </c>
      <c r="C186" s="21" t="s">
        <v>3</v>
      </c>
      <c r="D186" s="17">
        <v>153</v>
      </c>
      <c r="E186" s="45"/>
      <c r="F186" s="17">
        <f t="shared" si="12"/>
        <v>0</v>
      </c>
    </row>
    <row r="187" spans="1:6" x14ac:dyDescent="0.25">
      <c r="A187" s="24" t="s">
        <v>295</v>
      </c>
      <c r="B187" s="36" t="s">
        <v>154</v>
      </c>
      <c r="C187" s="18" t="s">
        <v>23</v>
      </c>
      <c r="D187" s="17">
        <v>3.49</v>
      </c>
      <c r="E187" s="45"/>
      <c r="F187" s="17">
        <f t="shared" si="12"/>
        <v>0</v>
      </c>
    </row>
    <row r="188" spans="1:6" x14ac:dyDescent="0.25">
      <c r="A188" s="24" t="s">
        <v>296</v>
      </c>
      <c r="B188" s="35" t="s">
        <v>94</v>
      </c>
      <c r="C188" s="18" t="s">
        <v>23</v>
      </c>
      <c r="D188" s="17">
        <v>3.49</v>
      </c>
      <c r="E188" s="45"/>
      <c r="F188" s="17">
        <f t="shared" si="12"/>
        <v>0</v>
      </c>
    </row>
    <row r="189" spans="1:6" x14ac:dyDescent="0.25">
      <c r="A189" s="24" t="s">
        <v>297</v>
      </c>
      <c r="B189" s="36" t="s">
        <v>131</v>
      </c>
      <c r="C189" s="28" t="s">
        <v>21</v>
      </c>
      <c r="D189" s="17">
        <v>13.9725</v>
      </c>
      <c r="E189" s="45"/>
      <c r="F189" s="17">
        <f t="shared" si="12"/>
        <v>0</v>
      </c>
    </row>
    <row r="190" spans="1:6" x14ac:dyDescent="0.25">
      <c r="A190" s="60" t="s">
        <v>298</v>
      </c>
      <c r="B190" s="61" t="s">
        <v>475</v>
      </c>
      <c r="C190" s="55" t="s">
        <v>13</v>
      </c>
      <c r="D190" s="56"/>
      <c r="E190" s="64"/>
      <c r="F190" s="56">
        <f>SUM(F191:F199)</f>
        <v>0</v>
      </c>
    </row>
    <row r="191" spans="1:6" x14ac:dyDescent="0.25">
      <c r="A191" s="24" t="s">
        <v>299</v>
      </c>
      <c r="B191" s="36" t="s">
        <v>95</v>
      </c>
      <c r="C191" s="18" t="s">
        <v>23</v>
      </c>
      <c r="D191" s="17">
        <v>16.259499999999999</v>
      </c>
      <c r="E191" s="45"/>
      <c r="F191" s="17">
        <f t="shared" ref="F191:F199" si="13">D191*E191</f>
        <v>0</v>
      </c>
    </row>
    <row r="192" spans="1:6" x14ac:dyDescent="0.25">
      <c r="A192" s="24" t="s">
        <v>300</v>
      </c>
      <c r="B192" s="36" t="s">
        <v>410</v>
      </c>
      <c r="C192" s="18" t="s">
        <v>23</v>
      </c>
      <c r="D192" s="19">
        <v>16.259499999999999</v>
      </c>
      <c r="E192" s="45"/>
      <c r="F192" s="17">
        <f t="shared" si="13"/>
        <v>0</v>
      </c>
    </row>
    <row r="193" spans="1:6" x14ac:dyDescent="0.25">
      <c r="A193" s="24" t="s">
        <v>301</v>
      </c>
      <c r="B193" s="36" t="s">
        <v>96</v>
      </c>
      <c r="C193" s="18" t="s">
        <v>23</v>
      </c>
      <c r="D193" s="17">
        <v>16.259499999999999</v>
      </c>
      <c r="E193" s="45"/>
      <c r="F193" s="17">
        <f t="shared" si="13"/>
        <v>0</v>
      </c>
    </row>
    <row r="194" spans="1:6" x14ac:dyDescent="0.25">
      <c r="A194" s="24" t="s">
        <v>302</v>
      </c>
      <c r="B194" s="36" t="s">
        <v>362</v>
      </c>
      <c r="C194" s="18" t="s">
        <v>23</v>
      </c>
      <c r="D194" s="17">
        <v>8.8695000000000004</v>
      </c>
      <c r="E194" s="45"/>
      <c r="F194" s="17">
        <f t="shared" si="13"/>
        <v>0</v>
      </c>
    </row>
    <row r="195" spans="1:6" x14ac:dyDescent="0.25">
      <c r="A195" s="24" t="s">
        <v>303</v>
      </c>
      <c r="B195" s="35" t="s">
        <v>92</v>
      </c>
      <c r="C195" s="18" t="s">
        <v>21</v>
      </c>
      <c r="D195" s="17">
        <v>65.7</v>
      </c>
      <c r="E195" s="45"/>
      <c r="F195" s="17">
        <f t="shared" si="13"/>
        <v>0</v>
      </c>
    </row>
    <row r="196" spans="1:6" x14ac:dyDescent="0.25">
      <c r="A196" s="24" t="s">
        <v>417</v>
      </c>
      <c r="B196" s="36" t="s">
        <v>93</v>
      </c>
      <c r="C196" s="21" t="s">
        <v>3</v>
      </c>
      <c r="D196" s="17">
        <v>324</v>
      </c>
      <c r="E196" s="45"/>
      <c r="F196" s="17">
        <f t="shared" si="13"/>
        <v>0</v>
      </c>
    </row>
    <row r="197" spans="1:6" x14ac:dyDescent="0.25">
      <c r="A197" s="24" t="s">
        <v>418</v>
      </c>
      <c r="B197" s="36" t="s">
        <v>154</v>
      </c>
      <c r="C197" s="18" t="s">
        <v>23</v>
      </c>
      <c r="D197" s="17">
        <v>7.39</v>
      </c>
      <c r="E197" s="45"/>
      <c r="F197" s="17">
        <f t="shared" si="13"/>
        <v>0</v>
      </c>
    </row>
    <row r="198" spans="1:6" x14ac:dyDescent="0.25">
      <c r="A198" s="24" t="s">
        <v>419</v>
      </c>
      <c r="B198" s="35" t="s">
        <v>94</v>
      </c>
      <c r="C198" s="18" t="s">
        <v>23</v>
      </c>
      <c r="D198" s="17">
        <v>7.39</v>
      </c>
      <c r="E198" s="45"/>
      <c r="F198" s="17">
        <f t="shared" si="13"/>
        <v>0</v>
      </c>
    </row>
    <row r="199" spans="1:6" x14ac:dyDescent="0.25">
      <c r="A199" s="24" t="s">
        <v>420</v>
      </c>
      <c r="B199" s="36" t="s">
        <v>131</v>
      </c>
      <c r="C199" s="28" t="s">
        <v>21</v>
      </c>
      <c r="D199" s="17">
        <v>29.565000000000001</v>
      </c>
      <c r="E199" s="45"/>
      <c r="F199" s="17">
        <f t="shared" si="13"/>
        <v>0</v>
      </c>
    </row>
    <row r="200" spans="1:6" x14ac:dyDescent="0.25">
      <c r="A200" s="60" t="s">
        <v>304</v>
      </c>
      <c r="B200" s="61" t="s">
        <v>474</v>
      </c>
      <c r="C200" s="55" t="s">
        <v>13</v>
      </c>
      <c r="D200" s="56"/>
      <c r="E200" s="64"/>
      <c r="F200" s="56">
        <f>SUM(F201:F209)</f>
        <v>0</v>
      </c>
    </row>
    <row r="201" spans="1:6" x14ac:dyDescent="0.25">
      <c r="A201" s="24" t="s">
        <v>305</v>
      </c>
      <c r="B201" s="36" t="s">
        <v>95</v>
      </c>
      <c r="C201" s="18" t="s">
        <v>23</v>
      </c>
      <c r="D201" s="17">
        <v>17.93075</v>
      </c>
      <c r="E201" s="45"/>
      <c r="F201" s="17">
        <f t="shared" ref="F201:F209" si="14">D201*E201</f>
        <v>0</v>
      </c>
    </row>
    <row r="202" spans="1:6" x14ac:dyDescent="0.25">
      <c r="A202" s="24" t="s">
        <v>306</v>
      </c>
      <c r="B202" s="36" t="s">
        <v>410</v>
      </c>
      <c r="C202" s="18" t="s">
        <v>23</v>
      </c>
      <c r="D202" s="19">
        <v>17.93075</v>
      </c>
      <c r="E202" s="45"/>
      <c r="F202" s="17">
        <f t="shared" si="14"/>
        <v>0</v>
      </c>
    </row>
    <row r="203" spans="1:6" x14ac:dyDescent="0.25">
      <c r="A203" s="24" t="s">
        <v>307</v>
      </c>
      <c r="B203" s="36" t="s">
        <v>96</v>
      </c>
      <c r="C203" s="18" t="s">
        <v>23</v>
      </c>
      <c r="D203" s="17">
        <v>17.93075</v>
      </c>
      <c r="E203" s="45"/>
      <c r="F203" s="17">
        <f t="shared" si="14"/>
        <v>0</v>
      </c>
    </row>
    <row r="204" spans="1:6" x14ac:dyDescent="0.25">
      <c r="A204" s="24" t="s">
        <v>308</v>
      </c>
      <c r="B204" s="36" t="s">
        <v>362</v>
      </c>
      <c r="C204" s="18" t="s">
        <v>23</v>
      </c>
      <c r="D204" s="17">
        <v>9.7807499999999994</v>
      </c>
      <c r="E204" s="45"/>
      <c r="F204" s="17">
        <f t="shared" si="14"/>
        <v>0</v>
      </c>
    </row>
    <row r="205" spans="1:6" x14ac:dyDescent="0.25">
      <c r="A205" s="24" t="s">
        <v>309</v>
      </c>
      <c r="B205" s="35" t="s">
        <v>92</v>
      </c>
      <c r="C205" s="18" t="s">
        <v>21</v>
      </c>
      <c r="D205" s="17">
        <v>72.45</v>
      </c>
      <c r="E205" s="45"/>
      <c r="F205" s="17">
        <f t="shared" si="14"/>
        <v>0</v>
      </c>
    </row>
    <row r="206" spans="1:6" x14ac:dyDescent="0.25">
      <c r="A206" s="24" t="s">
        <v>310</v>
      </c>
      <c r="B206" s="36" t="s">
        <v>93</v>
      </c>
      <c r="C206" s="21" t="s">
        <v>3</v>
      </c>
      <c r="D206" s="17">
        <v>357</v>
      </c>
      <c r="E206" s="45"/>
      <c r="F206" s="17">
        <f t="shared" si="14"/>
        <v>0</v>
      </c>
    </row>
    <row r="207" spans="1:6" x14ac:dyDescent="0.25">
      <c r="A207" s="24" t="s">
        <v>311</v>
      </c>
      <c r="B207" s="36" t="s">
        <v>154</v>
      </c>
      <c r="C207" s="18" t="s">
        <v>23</v>
      </c>
      <c r="D207" s="17">
        <v>8.15</v>
      </c>
      <c r="E207" s="45"/>
      <c r="F207" s="17">
        <f t="shared" si="14"/>
        <v>0</v>
      </c>
    </row>
    <row r="208" spans="1:6" x14ac:dyDescent="0.25">
      <c r="A208" s="24" t="s">
        <v>312</v>
      </c>
      <c r="B208" s="35" t="s">
        <v>94</v>
      </c>
      <c r="C208" s="18" t="s">
        <v>23</v>
      </c>
      <c r="D208" s="17">
        <v>8.15</v>
      </c>
      <c r="E208" s="45"/>
      <c r="F208" s="17">
        <f t="shared" si="14"/>
        <v>0</v>
      </c>
    </row>
    <row r="209" spans="1:6" x14ac:dyDescent="0.25">
      <c r="A209" s="24" t="s">
        <v>338</v>
      </c>
      <c r="B209" s="36" t="s">
        <v>131</v>
      </c>
      <c r="C209" s="28" t="s">
        <v>21</v>
      </c>
      <c r="D209" s="17">
        <v>32.602499999999999</v>
      </c>
      <c r="E209" s="45"/>
      <c r="F209" s="17">
        <f t="shared" si="14"/>
        <v>0</v>
      </c>
    </row>
    <row r="210" spans="1:6" x14ac:dyDescent="0.25">
      <c r="A210" s="60" t="s">
        <v>313</v>
      </c>
      <c r="B210" s="61" t="s">
        <v>473</v>
      </c>
      <c r="C210" s="55" t="s">
        <v>13</v>
      </c>
      <c r="D210" s="56"/>
      <c r="E210" s="64"/>
      <c r="F210" s="56">
        <f>SUM(F211:F219)</f>
        <v>0</v>
      </c>
    </row>
    <row r="211" spans="1:6" x14ac:dyDescent="0.25">
      <c r="A211" s="24" t="s">
        <v>314</v>
      </c>
      <c r="B211" s="36" t="s">
        <v>95</v>
      </c>
      <c r="C211" s="18" t="s">
        <v>23</v>
      </c>
      <c r="D211" s="17">
        <v>37.865000000000002</v>
      </c>
      <c r="E211" s="45"/>
      <c r="F211" s="17">
        <f t="shared" ref="F211:F219" si="15">D211*E211</f>
        <v>0</v>
      </c>
    </row>
    <row r="212" spans="1:6" x14ac:dyDescent="0.25">
      <c r="A212" s="24" t="s">
        <v>315</v>
      </c>
      <c r="B212" s="36" t="s">
        <v>410</v>
      </c>
      <c r="C212" s="18" t="s">
        <v>23</v>
      </c>
      <c r="D212" s="19">
        <v>37.865000000000002</v>
      </c>
      <c r="E212" s="45"/>
      <c r="F212" s="17">
        <f t="shared" si="15"/>
        <v>0</v>
      </c>
    </row>
    <row r="213" spans="1:6" x14ac:dyDescent="0.25">
      <c r="A213" s="24" t="s">
        <v>316</v>
      </c>
      <c r="B213" s="36" t="s">
        <v>96</v>
      </c>
      <c r="C213" s="18" t="s">
        <v>23</v>
      </c>
      <c r="D213" s="17">
        <v>37.865000000000002</v>
      </c>
      <c r="E213" s="45"/>
      <c r="F213" s="17">
        <f t="shared" si="15"/>
        <v>0</v>
      </c>
    </row>
    <row r="214" spans="1:6" x14ac:dyDescent="0.25">
      <c r="A214" s="24" t="s">
        <v>317</v>
      </c>
      <c r="B214" s="36" t="s">
        <v>362</v>
      </c>
      <c r="C214" s="18" t="s">
        <v>23</v>
      </c>
      <c r="D214" s="17">
        <v>20.655000000000001</v>
      </c>
      <c r="E214" s="45"/>
      <c r="F214" s="17">
        <f t="shared" si="15"/>
        <v>0</v>
      </c>
    </row>
    <row r="215" spans="1:6" x14ac:dyDescent="0.25">
      <c r="A215" s="24" t="s">
        <v>318</v>
      </c>
      <c r="B215" s="35" t="s">
        <v>92</v>
      </c>
      <c r="C215" s="18" t="s">
        <v>21</v>
      </c>
      <c r="D215" s="17">
        <v>153</v>
      </c>
      <c r="E215" s="45"/>
      <c r="F215" s="17">
        <f t="shared" si="15"/>
        <v>0</v>
      </c>
    </row>
    <row r="216" spans="1:6" x14ac:dyDescent="0.25">
      <c r="A216" s="24" t="s">
        <v>319</v>
      </c>
      <c r="B216" s="36" t="s">
        <v>93</v>
      </c>
      <c r="C216" s="21" t="s">
        <v>3</v>
      </c>
      <c r="D216" s="17">
        <v>755</v>
      </c>
      <c r="E216" s="45"/>
      <c r="F216" s="17">
        <f t="shared" si="15"/>
        <v>0</v>
      </c>
    </row>
    <row r="217" spans="1:6" x14ac:dyDescent="0.25">
      <c r="A217" s="24" t="s">
        <v>320</v>
      </c>
      <c r="B217" s="36" t="s">
        <v>154</v>
      </c>
      <c r="C217" s="18" t="s">
        <v>23</v>
      </c>
      <c r="D217" s="17">
        <v>17.21</v>
      </c>
      <c r="E217" s="45"/>
      <c r="F217" s="17">
        <f t="shared" si="15"/>
        <v>0</v>
      </c>
    </row>
    <row r="218" spans="1:6" x14ac:dyDescent="0.25">
      <c r="A218" s="24" t="s">
        <v>421</v>
      </c>
      <c r="B218" s="35" t="s">
        <v>94</v>
      </c>
      <c r="C218" s="18" t="s">
        <v>23</v>
      </c>
      <c r="D218" s="17">
        <v>17.21</v>
      </c>
      <c r="E218" s="45"/>
      <c r="F218" s="17">
        <f t="shared" si="15"/>
        <v>0</v>
      </c>
    </row>
    <row r="219" spans="1:6" x14ac:dyDescent="0.25">
      <c r="A219" s="24" t="s">
        <v>422</v>
      </c>
      <c r="B219" s="36" t="s">
        <v>131</v>
      </c>
      <c r="C219" s="28" t="s">
        <v>21</v>
      </c>
      <c r="D219" s="17">
        <v>68.850000000000009</v>
      </c>
      <c r="E219" s="45"/>
      <c r="F219" s="17">
        <f t="shared" si="15"/>
        <v>0</v>
      </c>
    </row>
    <row r="220" spans="1:6" x14ac:dyDescent="0.25">
      <c r="A220" s="60" t="s">
        <v>321</v>
      </c>
      <c r="B220" s="61" t="s">
        <v>472</v>
      </c>
      <c r="C220" s="55" t="s">
        <v>13</v>
      </c>
      <c r="D220" s="56"/>
      <c r="E220" s="64"/>
      <c r="F220" s="56">
        <f>SUM(F221:F229)</f>
        <v>0</v>
      </c>
    </row>
    <row r="221" spans="1:6" x14ac:dyDescent="0.25">
      <c r="A221" s="24" t="s">
        <v>322</v>
      </c>
      <c r="B221" s="36" t="s">
        <v>95</v>
      </c>
      <c r="C221" s="18" t="s">
        <v>23</v>
      </c>
      <c r="D221" s="17">
        <v>21.605499999999999</v>
      </c>
      <c r="E221" s="45"/>
      <c r="F221" s="17">
        <f t="shared" ref="F221:F229" si="16">D221*E221</f>
        <v>0</v>
      </c>
    </row>
    <row r="222" spans="1:6" x14ac:dyDescent="0.25">
      <c r="A222" s="24" t="s">
        <v>323</v>
      </c>
      <c r="B222" s="36" t="s">
        <v>410</v>
      </c>
      <c r="C222" s="18" t="s">
        <v>23</v>
      </c>
      <c r="D222" s="19">
        <v>21.605499999999999</v>
      </c>
      <c r="E222" s="45"/>
      <c r="F222" s="17">
        <f t="shared" si="16"/>
        <v>0</v>
      </c>
    </row>
    <row r="223" spans="1:6" x14ac:dyDescent="0.25">
      <c r="A223" s="24" t="s">
        <v>324</v>
      </c>
      <c r="B223" s="36" t="s">
        <v>96</v>
      </c>
      <c r="C223" s="18" t="s">
        <v>23</v>
      </c>
      <c r="D223" s="17">
        <v>21.605499999999999</v>
      </c>
      <c r="E223" s="45"/>
      <c r="F223" s="17">
        <f t="shared" si="16"/>
        <v>0</v>
      </c>
    </row>
    <row r="224" spans="1:6" x14ac:dyDescent="0.25">
      <c r="A224" s="24" t="s">
        <v>325</v>
      </c>
      <c r="B224" s="36" t="s">
        <v>362</v>
      </c>
      <c r="C224" s="18" t="s">
        <v>23</v>
      </c>
      <c r="D224" s="17">
        <v>11.785499999999999</v>
      </c>
      <c r="E224" s="45"/>
      <c r="F224" s="17">
        <f t="shared" si="16"/>
        <v>0</v>
      </c>
    </row>
    <row r="225" spans="1:6" x14ac:dyDescent="0.25">
      <c r="A225" s="24" t="s">
        <v>326</v>
      </c>
      <c r="B225" s="35" t="s">
        <v>92</v>
      </c>
      <c r="C225" s="18" t="s">
        <v>21</v>
      </c>
      <c r="D225" s="17">
        <v>87.3</v>
      </c>
      <c r="E225" s="45"/>
      <c r="F225" s="17">
        <f t="shared" si="16"/>
        <v>0</v>
      </c>
    </row>
    <row r="226" spans="1:6" x14ac:dyDescent="0.25">
      <c r="A226" s="24" t="s">
        <v>423</v>
      </c>
      <c r="B226" s="36" t="s">
        <v>93</v>
      </c>
      <c r="C226" s="21" t="s">
        <v>3</v>
      </c>
      <c r="D226" s="17">
        <v>431</v>
      </c>
      <c r="E226" s="45"/>
      <c r="F226" s="17">
        <f t="shared" si="16"/>
        <v>0</v>
      </c>
    </row>
    <row r="227" spans="1:6" x14ac:dyDescent="0.25">
      <c r="A227" s="24" t="s">
        <v>424</v>
      </c>
      <c r="B227" s="36" t="s">
        <v>154</v>
      </c>
      <c r="C227" s="18" t="s">
        <v>23</v>
      </c>
      <c r="D227" s="17">
        <v>9.82</v>
      </c>
      <c r="E227" s="45"/>
      <c r="F227" s="17">
        <f t="shared" si="16"/>
        <v>0</v>
      </c>
    </row>
    <row r="228" spans="1:6" x14ac:dyDescent="0.25">
      <c r="A228" s="24" t="s">
        <v>425</v>
      </c>
      <c r="B228" s="35" t="s">
        <v>94</v>
      </c>
      <c r="C228" s="18" t="s">
        <v>23</v>
      </c>
      <c r="D228" s="17">
        <v>9.82</v>
      </c>
      <c r="E228" s="45"/>
      <c r="F228" s="17">
        <f t="shared" si="16"/>
        <v>0</v>
      </c>
    </row>
    <row r="229" spans="1:6" x14ac:dyDescent="0.25">
      <c r="A229" s="24" t="s">
        <v>426</v>
      </c>
      <c r="B229" s="36" t="s">
        <v>131</v>
      </c>
      <c r="C229" s="28" t="s">
        <v>21</v>
      </c>
      <c r="D229" s="17">
        <v>39.285000000000004</v>
      </c>
      <c r="E229" s="45"/>
      <c r="F229" s="17">
        <f t="shared" si="16"/>
        <v>0</v>
      </c>
    </row>
    <row r="230" spans="1:6" x14ac:dyDescent="0.25">
      <c r="A230" s="60" t="s">
        <v>327</v>
      </c>
      <c r="B230" s="61" t="s">
        <v>471</v>
      </c>
      <c r="C230" s="55" t="s">
        <v>13</v>
      </c>
      <c r="D230" s="56"/>
      <c r="E230" s="64"/>
      <c r="F230" s="56">
        <f>SUM(F231:F239)</f>
        <v>0</v>
      </c>
    </row>
    <row r="231" spans="1:6" x14ac:dyDescent="0.25">
      <c r="A231" s="24" t="s">
        <v>328</v>
      </c>
      <c r="B231" s="36" t="s">
        <v>95</v>
      </c>
      <c r="C231" s="18" t="s">
        <v>23</v>
      </c>
      <c r="D231" s="17">
        <v>7.6817500000000001</v>
      </c>
      <c r="E231" s="45"/>
      <c r="F231" s="17">
        <f t="shared" ref="F231:F239" si="17">D231*E231</f>
        <v>0</v>
      </c>
    </row>
    <row r="232" spans="1:6" x14ac:dyDescent="0.25">
      <c r="A232" s="24" t="s">
        <v>329</v>
      </c>
      <c r="B232" s="36" t="s">
        <v>410</v>
      </c>
      <c r="C232" s="18" t="s">
        <v>23</v>
      </c>
      <c r="D232" s="19">
        <v>7.6817500000000001</v>
      </c>
      <c r="E232" s="45"/>
      <c r="F232" s="17">
        <f t="shared" si="17"/>
        <v>0</v>
      </c>
    </row>
    <row r="233" spans="1:6" x14ac:dyDescent="0.25">
      <c r="A233" s="24" t="s">
        <v>330</v>
      </c>
      <c r="B233" s="36" t="s">
        <v>96</v>
      </c>
      <c r="C233" s="18" t="s">
        <v>23</v>
      </c>
      <c r="D233" s="17">
        <v>7.6817500000000001</v>
      </c>
      <c r="E233" s="45"/>
      <c r="F233" s="17">
        <f t="shared" si="17"/>
        <v>0</v>
      </c>
    </row>
    <row r="234" spans="1:6" x14ac:dyDescent="0.25">
      <c r="A234" s="24" t="s">
        <v>331</v>
      </c>
      <c r="B234" s="36" t="s">
        <v>362</v>
      </c>
      <c r="C234" s="18" t="s">
        <v>23</v>
      </c>
      <c r="D234" s="17">
        <v>4.1917499999999999</v>
      </c>
      <c r="E234" s="45"/>
      <c r="F234" s="17">
        <f t="shared" si="17"/>
        <v>0</v>
      </c>
    </row>
    <row r="235" spans="1:6" x14ac:dyDescent="0.25">
      <c r="A235" s="24" t="s">
        <v>332</v>
      </c>
      <c r="B235" s="35" t="s">
        <v>92</v>
      </c>
      <c r="C235" s="18" t="s">
        <v>21</v>
      </c>
      <c r="D235" s="17">
        <v>31.05</v>
      </c>
      <c r="E235" s="45"/>
      <c r="F235" s="17">
        <f t="shared" si="17"/>
        <v>0</v>
      </c>
    </row>
    <row r="236" spans="1:6" x14ac:dyDescent="0.25">
      <c r="A236" s="24" t="s">
        <v>333</v>
      </c>
      <c r="B236" s="36" t="s">
        <v>93</v>
      </c>
      <c r="C236" s="21" t="s">
        <v>3</v>
      </c>
      <c r="D236" s="17">
        <v>153</v>
      </c>
      <c r="E236" s="45"/>
      <c r="F236" s="17">
        <f t="shared" si="17"/>
        <v>0</v>
      </c>
    </row>
    <row r="237" spans="1:6" x14ac:dyDescent="0.25">
      <c r="A237" s="24" t="s">
        <v>334</v>
      </c>
      <c r="B237" s="36" t="s">
        <v>154</v>
      </c>
      <c r="C237" s="18" t="s">
        <v>23</v>
      </c>
      <c r="D237" s="17">
        <v>3.49</v>
      </c>
      <c r="E237" s="45"/>
      <c r="F237" s="17">
        <f t="shared" si="17"/>
        <v>0</v>
      </c>
    </row>
    <row r="238" spans="1:6" x14ac:dyDescent="0.25">
      <c r="A238" s="24" t="s">
        <v>335</v>
      </c>
      <c r="B238" s="35" t="s">
        <v>94</v>
      </c>
      <c r="C238" s="18" t="s">
        <v>23</v>
      </c>
      <c r="D238" s="17">
        <v>3.49</v>
      </c>
      <c r="E238" s="45"/>
      <c r="F238" s="17">
        <f t="shared" si="17"/>
        <v>0</v>
      </c>
    </row>
    <row r="239" spans="1:6" x14ac:dyDescent="0.25">
      <c r="A239" s="24" t="s">
        <v>339</v>
      </c>
      <c r="B239" s="36" t="s">
        <v>131</v>
      </c>
      <c r="C239" s="28" t="s">
        <v>21</v>
      </c>
      <c r="D239" s="17">
        <v>13.9725</v>
      </c>
      <c r="E239" s="45"/>
      <c r="F239" s="17">
        <f t="shared" si="17"/>
        <v>0</v>
      </c>
    </row>
    <row r="240" spans="1:6" x14ac:dyDescent="0.25">
      <c r="A240" s="60" t="s">
        <v>336</v>
      </c>
      <c r="B240" s="61" t="s">
        <v>470</v>
      </c>
      <c r="C240" s="55" t="s">
        <v>13</v>
      </c>
      <c r="D240" s="56"/>
      <c r="E240" s="64"/>
      <c r="F240" s="56">
        <f>SUM(F241:F241)</f>
        <v>0</v>
      </c>
    </row>
    <row r="241" spans="1:6" x14ac:dyDescent="0.25">
      <c r="A241" s="24" t="s">
        <v>337</v>
      </c>
      <c r="B241" s="36" t="s">
        <v>523</v>
      </c>
      <c r="C241" s="28" t="s">
        <v>21</v>
      </c>
      <c r="D241" s="17">
        <v>3502.53</v>
      </c>
      <c r="E241" s="46"/>
      <c r="F241" s="17">
        <f>D241*E241</f>
        <v>0</v>
      </c>
    </row>
    <row r="242" spans="1:6" x14ac:dyDescent="0.25">
      <c r="A242" s="150"/>
      <c r="B242" s="155"/>
      <c r="C242" s="155"/>
      <c r="D242" s="155"/>
      <c r="E242" s="155"/>
      <c r="F242" s="156"/>
    </row>
    <row r="243" spans="1:6" x14ac:dyDescent="0.25">
      <c r="A243" s="49">
        <v>5</v>
      </c>
      <c r="B243" s="58" t="s">
        <v>428</v>
      </c>
      <c r="C243" s="52" t="s">
        <v>13</v>
      </c>
      <c r="D243" s="53"/>
      <c r="E243" s="59"/>
      <c r="F243" s="53">
        <f>F244+F254</f>
        <v>0</v>
      </c>
    </row>
    <row r="244" spans="1:6" x14ac:dyDescent="0.25">
      <c r="A244" s="60" t="s">
        <v>350</v>
      </c>
      <c r="B244" s="61" t="s">
        <v>477</v>
      </c>
      <c r="C244" s="55" t="s">
        <v>13</v>
      </c>
      <c r="D244" s="56"/>
      <c r="E244" s="64"/>
      <c r="F244" s="56">
        <f>SUM(F245:F253)</f>
        <v>0</v>
      </c>
    </row>
    <row r="245" spans="1:6" x14ac:dyDescent="0.25">
      <c r="A245" s="24" t="s">
        <v>351</v>
      </c>
      <c r="B245" s="36" t="s">
        <v>95</v>
      </c>
      <c r="C245" s="18" t="s">
        <v>23</v>
      </c>
      <c r="D245" s="17">
        <v>2.7887500000000003</v>
      </c>
      <c r="E245" s="45"/>
      <c r="F245" s="17">
        <f t="shared" ref="F245:F253" si="18">D245*E245</f>
        <v>0</v>
      </c>
    </row>
    <row r="246" spans="1:6" x14ac:dyDescent="0.25">
      <c r="A246" s="24" t="s">
        <v>352</v>
      </c>
      <c r="B246" s="36" t="s">
        <v>410</v>
      </c>
      <c r="C246" s="18" t="s">
        <v>23</v>
      </c>
      <c r="D246" s="19">
        <v>2.7887500000000003</v>
      </c>
      <c r="E246" s="45"/>
      <c r="F246" s="17">
        <f t="shared" si="18"/>
        <v>0</v>
      </c>
    </row>
    <row r="247" spans="1:6" x14ac:dyDescent="0.25">
      <c r="A247" s="24" t="s">
        <v>353</v>
      </c>
      <c r="B247" s="36" t="s">
        <v>96</v>
      </c>
      <c r="C247" s="18" t="s">
        <v>23</v>
      </c>
      <c r="D247" s="17">
        <v>2.7887500000000003</v>
      </c>
      <c r="E247" s="45"/>
      <c r="F247" s="17">
        <f t="shared" si="18"/>
        <v>0</v>
      </c>
    </row>
    <row r="248" spans="1:6" x14ac:dyDescent="0.25">
      <c r="A248" s="24" t="s">
        <v>354</v>
      </c>
      <c r="B248" s="36" t="s">
        <v>362</v>
      </c>
      <c r="C248" s="18" t="s">
        <v>23</v>
      </c>
      <c r="D248" s="17">
        <v>1.51875</v>
      </c>
      <c r="E248" s="45"/>
      <c r="F248" s="17">
        <f t="shared" si="18"/>
        <v>0</v>
      </c>
    </row>
    <row r="249" spans="1:6" x14ac:dyDescent="0.25">
      <c r="A249" s="24" t="s">
        <v>355</v>
      </c>
      <c r="B249" s="35" t="s">
        <v>92</v>
      </c>
      <c r="C249" s="18" t="s">
        <v>21</v>
      </c>
      <c r="D249" s="17">
        <v>11.25</v>
      </c>
      <c r="E249" s="45"/>
      <c r="F249" s="17">
        <f t="shared" si="18"/>
        <v>0</v>
      </c>
    </row>
    <row r="250" spans="1:6" x14ac:dyDescent="0.25">
      <c r="A250" s="24" t="s">
        <v>356</v>
      </c>
      <c r="B250" s="36" t="s">
        <v>93</v>
      </c>
      <c r="C250" s="21" t="s">
        <v>3</v>
      </c>
      <c r="D250" s="17">
        <v>56</v>
      </c>
      <c r="E250" s="45"/>
      <c r="F250" s="17">
        <f t="shared" si="18"/>
        <v>0</v>
      </c>
    </row>
    <row r="251" spans="1:6" x14ac:dyDescent="0.25">
      <c r="A251" s="24" t="s">
        <v>357</v>
      </c>
      <c r="B251" s="36" t="s">
        <v>154</v>
      </c>
      <c r="C251" s="18" t="s">
        <v>23</v>
      </c>
      <c r="D251" s="17">
        <v>1.27</v>
      </c>
      <c r="E251" s="45"/>
      <c r="F251" s="17">
        <f t="shared" si="18"/>
        <v>0</v>
      </c>
    </row>
    <row r="252" spans="1:6" x14ac:dyDescent="0.25">
      <c r="A252" s="24" t="s">
        <v>358</v>
      </c>
      <c r="B252" s="35" t="s">
        <v>94</v>
      </c>
      <c r="C252" s="18" t="s">
        <v>23</v>
      </c>
      <c r="D252" s="17">
        <v>1.27</v>
      </c>
      <c r="E252" s="45"/>
      <c r="F252" s="17">
        <f t="shared" si="18"/>
        <v>0</v>
      </c>
    </row>
    <row r="253" spans="1:6" x14ac:dyDescent="0.25">
      <c r="A253" s="24" t="s">
        <v>359</v>
      </c>
      <c r="B253" s="36" t="s">
        <v>131</v>
      </c>
      <c r="C253" s="28" t="s">
        <v>21</v>
      </c>
      <c r="D253" s="17">
        <v>5.0625</v>
      </c>
      <c r="E253" s="45"/>
      <c r="F253" s="17">
        <f t="shared" si="18"/>
        <v>0</v>
      </c>
    </row>
    <row r="254" spans="1:6" x14ac:dyDescent="0.25">
      <c r="A254" s="60" t="s">
        <v>360</v>
      </c>
      <c r="B254" s="61" t="s">
        <v>470</v>
      </c>
      <c r="C254" s="55" t="s">
        <v>13</v>
      </c>
      <c r="D254" s="56"/>
      <c r="E254" s="64"/>
      <c r="F254" s="56">
        <f>SUM(F255:F256)</f>
        <v>0</v>
      </c>
    </row>
    <row r="255" spans="1:6" x14ac:dyDescent="0.25">
      <c r="A255" s="24" t="s">
        <v>361</v>
      </c>
      <c r="B255" s="36" t="s">
        <v>524</v>
      </c>
      <c r="C255" s="28" t="s">
        <v>21</v>
      </c>
      <c r="D255" s="17">
        <v>457.2</v>
      </c>
      <c r="E255" s="46"/>
      <c r="F255" s="17">
        <f>D255*E255</f>
        <v>0</v>
      </c>
    </row>
    <row r="256" spans="1:6" x14ac:dyDescent="0.25">
      <c r="A256" s="24" t="s">
        <v>478</v>
      </c>
      <c r="B256" s="36" t="s">
        <v>487</v>
      </c>
      <c r="C256" s="28" t="s">
        <v>21</v>
      </c>
      <c r="D256" s="17">
        <v>457.2</v>
      </c>
      <c r="E256" s="45"/>
      <c r="F256" s="17">
        <f>D256*E256</f>
        <v>0</v>
      </c>
    </row>
    <row r="257" spans="1:6" x14ac:dyDescent="0.25">
      <c r="A257" s="150"/>
      <c r="B257" s="155"/>
      <c r="C257" s="155"/>
      <c r="D257" s="155"/>
      <c r="E257" s="155"/>
      <c r="F257" s="156"/>
    </row>
    <row r="258" spans="1:6" x14ac:dyDescent="0.25">
      <c r="A258" s="49">
        <v>6</v>
      </c>
      <c r="B258" s="58" t="s">
        <v>4</v>
      </c>
      <c r="C258" s="52" t="s">
        <v>13</v>
      </c>
      <c r="D258" s="53"/>
      <c r="E258" s="59"/>
      <c r="F258" s="53">
        <f>F259+F261+F263+F267+F269+F271+F273+F275+F279+F281+F283+F285</f>
        <v>0</v>
      </c>
    </row>
    <row r="259" spans="1:6" x14ac:dyDescent="0.25">
      <c r="A259" s="81" t="s">
        <v>363</v>
      </c>
      <c r="B259" s="76" t="s">
        <v>432</v>
      </c>
      <c r="C259" s="77"/>
      <c r="D259" s="78"/>
      <c r="E259" s="79"/>
      <c r="F259" s="56">
        <f>SUM(F260)</f>
        <v>0</v>
      </c>
    </row>
    <row r="260" spans="1:6" ht="31.5" x14ac:dyDescent="0.25">
      <c r="A260" s="24" t="s">
        <v>364</v>
      </c>
      <c r="B260" s="75" t="s">
        <v>445</v>
      </c>
      <c r="C260" s="15" t="s">
        <v>24</v>
      </c>
      <c r="D260" s="16">
        <v>1</v>
      </c>
      <c r="E260" s="45"/>
      <c r="F260" s="17">
        <f>D260*E260</f>
        <v>0</v>
      </c>
    </row>
    <row r="261" spans="1:6" x14ac:dyDescent="0.25">
      <c r="A261" s="81" t="s">
        <v>365</v>
      </c>
      <c r="B261" s="76" t="s">
        <v>433</v>
      </c>
      <c r="C261" s="77"/>
      <c r="D261" s="78"/>
      <c r="E261" s="79"/>
      <c r="F261" s="56">
        <f>SUM(F262)</f>
        <v>0</v>
      </c>
    </row>
    <row r="262" spans="1:6" x14ac:dyDescent="0.25">
      <c r="A262" s="24" t="s">
        <v>366</v>
      </c>
      <c r="B262" s="75" t="s">
        <v>434</v>
      </c>
      <c r="C262" s="21" t="s">
        <v>3</v>
      </c>
      <c r="D262" s="16">
        <v>3</v>
      </c>
      <c r="E262" s="45"/>
      <c r="F262" s="17">
        <f>D262*E262</f>
        <v>0</v>
      </c>
    </row>
    <row r="263" spans="1:6" x14ac:dyDescent="0.25">
      <c r="A263" s="81" t="s">
        <v>367</v>
      </c>
      <c r="B263" s="76" t="s">
        <v>435</v>
      </c>
      <c r="C263" s="77"/>
      <c r="D263" s="78"/>
      <c r="E263" s="79"/>
      <c r="F263" s="56">
        <f>SUM(F264:F266)</f>
        <v>0</v>
      </c>
    </row>
    <row r="264" spans="1:6" x14ac:dyDescent="0.25">
      <c r="A264" s="24" t="s">
        <v>368</v>
      </c>
      <c r="B264" s="75" t="s">
        <v>446</v>
      </c>
      <c r="C264" s="15" t="s">
        <v>24</v>
      </c>
      <c r="D264" s="16">
        <v>5</v>
      </c>
      <c r="E264" s="45"/>
      <c r="F264" s="17">
        <f>D264*E264</f>
        <v>0</v>
      </c>
    </row>
    <row r="265" spans="1:6" x14ac:dyDescent="0.25">
      <c r="A265" s="24" t="s">
        <v>369</v>
      </c>
      <c r="B265" s="75" t="s">
        <v>447</v>
      </c>
      <c r="C265" s="15" t="s">
        <v>24</v>
      </c>
      <c r="D265" s="16">
        <v>18</v>
      </c>
      <c r="E265" s="45"/>
      <c r="F265" s="17">
        <f>D265*E265</f>
        <v>0</v>
      </c>
    </row>
    <row r="266" spans="1:6" x14ac:dyDescent="0.25">
      <c r="A266" s="24" t="s">
        <v>370</v>
      </c>
      <c r="B266" s="75" t="s">
        <v>448</v>
      </c>
      <c r="C266" s="15" t="s">
        <v>24</v>
      </c>
      <c r="D266" s="16">
        <v>1</v>
      </c>
      <c r="E266" s="45"/>
      <c r="F266" s="17">
        <f>D266*E266</f>
        <v>0</v>
      </c>
    </row>
    <row r="267" spans="1:6" x14ac:dyDescent="0.25">
      <c r="A267" s="81" t="s">
        <v>371</v>
      </c>
      <c r="B267" s="76" t="s">
        <v>449</v>
      </c>
      <c r="C267" s="77"/>
      <c r="D267" s="78"/>
      <c r="E267" s="79"/>
      <c r="F267" s="56">
        <f>SUM(F268)</f>
        <v>0</v>
      </c>
    </row>
    <row r="268" spans="1:6" x14ac:dyDescent="0.25">
      <c r="A268" s="24" t="s">
        <v>372</v>
      </c>
      <c r="B268" s="75" t="s">
        <v>436</v>
      </c>
      <c r="C268" s="15" t="s">
        <v>24</v>
      </c>
      <c r="D268" s="16">
        <v>2</v>
      </c>
      <c r="E268" s="45"/>
      <c r="F268" s="17">
        <f>D268*E268</f>
        <v>0</v>
      </c>
    </row>
    <row r="269" spans="1:6" x14ac:dyDescent="0.25">
      <c r="A269" s="81" t="s">
        <v>373</v>
      </c>
      <c r="B269" s="76" t="s">
        <v>437</v>
      </c>
      <c r="C269" s="77"/>
      <c r="D269" s="78"/>
      <c r="E269" s="79"/>
      <c r="F269" s="56">
        <f>SUM(F270)</f>
        <v>0</v>
      </c>
    </row>
    <row r="270" spans="1:6" x14ac:dyDescent="0.25">
      <c r="A270" s="24" t="s">
        <v>374</v>
      </c>
      <c r="B270" s="75" t="s">
        <v>438</v>
      </c>
      <c r="C270" s="15" t="s">
        <v>24</v>
      </c>
      <c r="D270" s="16">
        <v>3</v>
      </c>
      <c r="E270" s="45"/>
      <c r="F270" s="17">
        <f>D270*E270</f>
        <v>0</v>
      </c>
    </row>
    <row r="271" spans="1:6" x14ac:dyDescent="0.25">
      <c r="A271" s="81" t="s">
        <v>375</v>
      </c>
      <c r="B271" s="76" t="s">
        <v>450</v>
      </c>
      <c r="C271" s="77"/>
      <c r="D271" s="78"/>
      <c r="E271" s="79"/>
      <c r="F271" s="56">
        <f>SUM(F272)</f>
        <v>0</v>
      </c>
    </row>
    <row r="272" spans="1:6" x14ac:dyDescent="0.25">
      <c r="A272" s="24" t="s">
        <v>376</v>
      </c>
      <c r="B272" s="75" t="s">
        <v>451</v>
      </c>
      <c r="C272" s="71" t="s">
        <v>15</v>
      </c>
      <c r="D272" s="16">
        <v>285</v>
      </c>
      <c r="E272" s="45"/>
      <c r="F272" s="17">
        <f>D272*E272</f>
        <v>0</v>
      </c>
    </row>
    <row r="273" spans="1:6" x14ac:dyDescent="0.25">
      <c r="A273" s="81" t="s">
        <v>377</v>
      </c>
      <c r="B273" s="76" t="s">
        <v>439</v>
      </c>
      <c r="C273" s="77"/>
      <c r="D273" s="78"/>
      <c r="E273" s="79"/>
      <c r="F273" s="56">
        <f>SUM(F274)</f>
        <v>0</v>
      </c>
    </row>
    <row r="274" spans="1:6" x14ac:dyDescent="0.25">
      <c r="A274" s="24" t="s">
        <v>378</v>
      </c>
      <c r="B274" s="75" t="s">
        <v>452</v>
      </c>
      <c r="C274" s="71" t="s">
        <v>15</v>
      </c>
      <c r="D274" s="16">
        <v>100</v>
      </c>
      <c r="E274" s="45"/>
      <c r="F274" s="17">
        <f>D274*E274</f>
        <v>0</v>
      </c>
    </row>
    <row r="275" spans="1:6" ht="31.5" x14ac:dyDescent="0.25">
      <c r="A275" s="81" t="s">
        <v>379</v>
      </c>
      <c r="B275" s="80" t="s">
        <v>453</v>
      </c>
      <c r="C275" s="77"/>
      <c r="D275" s="78"/>
      <c r="E275" s="79"/>
      <c r="F275" s="56">
        <f>SUM(F276:F278)</f>
        <v>0</v>
      </c>
    </row>
    <row r="276" spans="1:6" ht="31.5" x14ac:dyDescent="0.25">
      <c r="A276" s="24" t="s">
        <v>380</v>
      </c>
      <c r="B276" s="75" t="s">
        <v>462</v>
      </c>
      <c r="C276" s="71" t="s">
        <v>15</v>
      </c>
      <c r="D276" s="16">
        <v>1339.5</v>
      </c>
      <c r="E276" s="45"/>
      <c r="F276" s="17">
        <f>D276*E276</f>
        <v>0</v>
      </c>
    </row>
    <row r="277" spans="1:6" ht="31.5" x14ac:dyDescent="0.25">
      <c r="A277" s="24" t="s">
        <v>381</v>
      </c>
      <c r="B277" s="75" t="s">
        <v>461</v>
      </c>
      <c r="C277" s="71" t="s">
        <v>15</v>
      </c>
      <c r="D277" s="16">
        <v>795</v>
      </c>
      <c r="E277" s="45"/>
      <c r="F277" s="17">
        <f>D277*E277</f>
        <v>0</v>
      </c>
    </row>
    <row r="278" spans="1:6" ht="31.5" x14ac:dyDescent="0.25">
      <c r="A278" s="24" t="s">
        <v>382</v>
      </c>
      <c r="B278" s="75" t="s">
        <v>345</v>
      </c>
      <c r="C278" s="71" t="s">
        <v>15</v>
      </c>
      <c r="D278" s="16">
        <v>484</v>
      </c>
      <c r="E278" s="45"/>
      <c r="F278" s="17">
        <f>D278*E278</f>
        <v>0</v>
      </c>
    </row>
    <row r="279" spans="1:6" x14ac:dyDescent="0.25">
      <c r="A279" s="81" t="s">
        <v>383</v>
      </c>
      <c r="B279" s="76" t="s">
        <v>440</v>
      </c>
      <c r="C279" s="77"/>
      <c r="D279" s="78"/>
      <c r="E279" s="78"/>
      <c r="F279" s="56">
        <f>SUM(F280)</f>
        <v>0</v>
      </c>
    </row>
    <row r="280" spans="1:6" ht="15.75" customHeight="1" x14ac:dyDescent="0.25">
      <c r="A280" s="24" t="s">
        <v>384</v>
      </c>
      <c r="B280" s="75" t="s">
        <v>460</v>
      </c>
      <c r="C280" s="15" t="s">
        <v>24</v>
      </c>
      <c r="D280" s="16">
        <v>10</v>
      </c>
      <c r="E280" s="45"/>
      <c r="F280" s="17">
        <f>D280*E280</f>
        <v>0</v>
      </c>
    </row>
    <row r="281" spans="1:6" x14ac:dyDescent="0.25">
      <c r="A281" s="81" t="s">
        <v>385</v>
      </c>
      <c r="B281" s="76" t="s">
        <v>441</v>
      </c>
      <c r="C281" s="77"/>
      <c r="D281" s="78"/>
      <c r="E281" s="79"/>
      <c r="F281" s="56">
        <f>SUM(F282)</f>
        <v>0</v>
      </c>
    </row>
    <row r="282" spans="1:6" x14ac:dyDescent="0.25">
      <c r="A282" s="24" t="s">
        <v>386</v>
      </c>
      <c r="B282" s="75" t="s">
        <v>454</v>
      </c>
      <c r="C282" s="71" t="s">
        <v>25</v>
      </c>
      <c r="D282" s="16">
        <v>40</v>
      </c>
      <c r="E282" s="45"/>
      <c r="F282" s="17">
        <f>D282*E282</f>
        <v>0</v>
      </c>
    </row>
    <row r="283" spans="1:6" x14ac:dyDescent="0.25">
      <c r="A283" s="81" t="s">
        <v>387</v>
      </c>
      <c r="B283" s="76" t="s">
        <v>442</v>
      </c>
      <c r="C283" s="77"/>
      <c r="D283" s="78"/>
      <c r="E283" s="79"/>
      <c r="F283" s="56">
        <f>SUM(F284)</f>
        <v>0</v>
      </c>
    </row>
    <row r="284" spans="1:6" x14ac:dyDescent="0.25">
      <c r="A284" s="24" t="s">
        <v>388</v>
      </c>
      <c r="B284" s="75" t="s">
        <v>443</v>
      </c>
      <c r="C284" s="71" t="s">
        <v>25</v>
      </c>
      <c r="D284" s="16">
        <v>32</v>
      </c>
      <c r="E284" s="45"/>
      <c r="F284" s="17">
        <f>D284*E284</f>
        <v>0</v>
      </c>
    </row>
    <row r="285" spans="1:6" x14ac:dyDescent="0.25">
      <c r="A285" s="81" t="s">
        <v>456</v>
      </c>
      <c r="B285" s="76" t="s">
        <v>455</v>
      </c>
      <c r="C285" s="77"/>
      <c r="D285" s="78"/>
      <c r="E285" s="79"/>
      <c r="F285" s="56">
        <f>SUM(F286)</f>
        <v>0</v>
      </c>
    </row>
    <row r="286" spans="1:6" x14ac:dyDescent="0.25">
      <c r="A286" s="24" t="s">
        <v>457</v>
      </c>
      <c r="B286" s="75" t="s">
        <v>444</v>
      </c>
      <c r="C286" s="15" t="s">
        <v>24</v>
      </c>
      <c r="D286" s="16">
        <v>2</v>
      </c>
      <c r="E286" s="45"/>
      <c r="F286" s="17">
        <f>D286*E286</f>
        <v>0</v>
      </c>
    </row>
    <row r="287" spans="1:6" x14ac:dyDescent="0.25">
      <c r="A287" s="150"/>
      <c r="B287" s="151"/>
      <c r="C287" s="151"/>
      <c r="D287" s="151"/>
      <c r="E287" s="151"/>
      <c r="F287" s="152"/>
    </row>
    <row r="288" spans="1:6" x14ac:dyDescent="0.25">
      <c r="A288" s="120">
        <v>7</v>
      </c>
      <c r="B288" s="58" t="s">
        <v>507</v>
      </c>
      <c r="C288" s="50" t="s">
        <v>13</v>
      </c>
      <c r="D288" s="121"/>
      <c r="E288" s="59"/>
      <c r="F288" s="121">
        <f>SUM(F289:F301)</f>
        <v>0</v>
      </c>
    </row>
    <row r="289" spans="1:6" x14ac:dyDescent="0.25">
      <c r="A289" s="81" t="s">
        <v>494</v>
      </c>
      <c r="B289" s="126" t="s">
        <v>450</v>
      </c>
      <c r="C289" s="122"/>
      <c r="D289" s="79"/>
      <c r="E289" s="79"/>
      <c r="F289" s="123"/>
    </row>
    <row r="290" spans="1:6" x14ac:dyDescent="0.25">
      <c r="A290" s="24" t="s">
        <v>495</v>
      </c>
      <c r="B290" s="22" t="s">
        <v>482</v>
      </c>
      <c r="C290" s="21" t="s">
        <v>15</v>
      </c>
      <c r="D290" s="47">
        <v>1250</v>
      </c>
      <c r="E290" s="45"/>
      <c r="F290" s="17">
        <f>D290*E290</f>
        <v>0</v>
      </c>
    </row>
    <row r="291" spans="1:6" x14ac:dyDescent="0.25">
      <c r="A291" s="81" t="s">
        <v>496</v>
      </c>
      <c r="B291" s="126" t="s">
        <v>439</v>
      </c>
      <c r="C291" s="122"/>
      <c r="D291" s="79"/>
      <c r="E291" s="79"/>
      <c r="F291" s="123"/>
    </row>
    <row r="292" spans="1:6" x14ac:dyDescent="0.25">
      <c r="A292" s="24" t="s">
        <v>497</v>
      </c>
      <c r="B292" s="22" t="s">
        <v>452</v>
      </c>
      <c r="C292" s="21" t="s">
        <v>15</v>
      </c>
      <c r="D292" s="47">
        <v>20</v>
      </c>
      <c r="E292" s="45"/>
      <c r="F292" s="17">
        <f>D292*E292</f>
        <v>0</v>
      </c>
    </row>
    <row r="293" spans="1:6" ht="31.5" x14ac:dyDescent="0.25">
      <c r="A293" s="81" t="s">
        <v>498</v>
      </c>
      <c r="B293" s="126" t="s">
        <v>453</v>
      </c>
      <c r="C293" s="122"/>
      <c r="D293" s="79"/>
      <c r="E293" s="79"/>
      <c r="F293" s="123"/>
    </row>
    <row r="294" spans="1:6" ht="31.5" x14ac:dyDescent="0.25">
      <c r="A294" s="24" t="s">
        <v>499</v>
      </c>
      <c r="B294" s="22" t="s">
        <v>483</v>
      </c>
      <c r="C294" s="21" t="s">
        <v>15</v>
      </c>
      <c r="D294" s="47">
        <v>7500</v>
      </c>
      <c r="E294" s="45"/>
      <c r="F294" s="17">
        <f>D294*E294</f>
        <v>0</v>
      </c>
    </row>
    <row r="295" spans="1:6" x14ac:dyDescent="0.25">
      <c r="A295" s="81" t="s">
        <v>500</v>
      </c>
      <c r="B295" s="126" t="s">
        <v>442</v>
      </c>
      <c r="C295" s="122"/>
      <c r="D295" s="79"/>
      <c r="E295" s="79"/>
      <c r="F295" s="123"/>
    </row>
    <row r="296" spans="1:6" x14ac:dyDescent="0.25">
      <c r="A296" s="24" t="s">
        <v>501</v>
      </c>
      <c r="B296" s="22" t="s">
        <v>484</v>
      </c>
      <c r="C296" s="127" t="s">
        <v>25</v>
      </c>
      <c r="D296" s="47">
        <v>625</v>
      </c>
      <c r="E296" s="45"/>
      <c r="F296" s="17">
        <f>D296*E296</f>
        <v>0</v>
      </c>
    </row>
    <row r="297" spans="1:6" x14ac:dyDescent="0.25">
      <c r="A297" s="81" t="s">
        <v>502</v>
      </c>
      <c r="B297" s="126" t="s">
        <v>485</v>
      </c>
      <c r="C297" s="122"/>
      <c r="D297" s="79"/>
      <c r="E297" s="79"/>
      <c r="F297" s="123"/>
    </row>
    <row r="298" spans="1:6" x14ac:dyDescent="0.25">
      <c r="A298" s="24" t="s">
        <v>503</v>
      </c>
      <c r="B298" s="143" t="s">
        <v>491</v>
      </c>
      <c r="C298" s="20" t="s">
        <v>24</v>
      </c>
      <c r="D298" s="47">
        <v>269</v>
      </c>
      <c r="E298" s="45"/>
      <c r="F298" s="17">
        <f>D298*E298</f>
        <v>0</v>
      </c>
    </row>
    <row r="299" spans="1:6" ht="33" customHeight="1" x14ac:dyDescent="0.25">
      <c r="A299" s="24" t="s">
        <v>504</v>
      </c>
      <c r="B299" s="144" t="s">
        <v>493</v>
      </c>
      <c r="C299" s="20" t="s">
        <v>24</v>
      </c>
      <c r="D299" s="47">
        <v>269</v>
      </c>
      <c r="E299" s="45"/>
      <c r="F299" s="17">
        <f>D299*E299</f>
        <v>0</v>
      </c>
    </row>
    <row r="300" spans="1:6" ht="31.5" x14ac:dyDescent="0.25">
      <c r="A300" s="24" t="s">
        <v>505</v>
      </c>
      <c r="B300" s="22" t="s">
        <v>490</v>
      </c>
      <c r="C300" s="20" t="s">
        <v>24</v>
      </c>
      <c r="D300" s="47">
        <v>269</v>
      </c>
      <c r="E300" s="45"/>
      <c r="F300" s="17">
        <f>D300*E300</f>
        <v>0</v>
      </c>
    </row>
    <row r="301" spans="1:6" x14ac:dyDescent="0.25">
      <c r="A301" s="24" t="s">
        <v>508</v>
      </c>
      <c r="B301" s="22" t="s">
        <v>489</v>
      </c>
      <c r="C301" s="20" t="s">
        <v>24</v>
      </c>
      <c r="D301" s="47">
        <v>269</v>
      </c>
      <c r="E301" s="45"/>
      <c r="F301" s="17">
        <f>D301*E301</f>
        <v>0</v>
      </c>
    </row>
    <row r="302" spans="1:6" s="124" customFormat="1" ht="15" x14ac:dyDescent="0.25">
      <c r="A302" s="125"/>
      <c r="B302" s="125"/>
      <c r="C302" s="125"/>
      <c r="D302" s="125"/>
      <c r="E302" s="125"/>
      <c r="F302" s="125"/>
    </row>
    <row r="303" spans="1:6" x14ac:dyDescent="0.25">
      <c r="A303" s="120">
        <v>8</v>
      </c>
      <c r="B303" s="58" t="s">
        <v>510</v>
      </c>
      <c r="C303" s="50" t="s">
        <v>13</v>
      </c>
      <c r="D303" s="121"/>
      <c r="E303" s="59"/>
      <c r="F303" s="121">
        <f>SUM(F304:F305)</f>
        <v>0</v>
      </c>
    </row>
    <row r="304" spans="1:6" x14ac:dyDescent="0.25">
      <c r="A304" s="24" t="s">
        <v>506</v>
      </c>
      <c r="B304" s="22" t="s">
        <v>511</v>
      </c>
      <c r="C304" s="21" t="s">
        <v>486</v>
      </c>
      <c r="D304" s="47">
        <v>3500</v>
      </c>
      <c r="E304" s="45"/>
      <c r="F304" s="17">
        <f>D304*E304</f>
        <v>0</v>
      </c>
    </row>
    <row r="305" spans="1:6" x14ac:dyDescent="0.25">
      <c r="A305" s="24" t="s">
        <v>509</v>
      </c>
      <c r="B305" s="22" t="s">
        <v>512</v>
      </c>
      <c r="C305" s="21" t="s">
        <v>486</v>
      </c>
      <c r="D305" s="47">
        <v>3500</v>
      </c>
      <c r="E305" s="45"/>
      <c r="F305" s="17">
        <f>D305*E305</f>
        <v>0</v>
      </c>
    </row>
    <row r="306" spans="1:6" x14ac:dyDescent="0.25">
      <c r="A306" s="74"/>
      <c r="B306" s="118"/>
      <c r="C306" s="118"/>
      <c r="D306" s="118"/>
      <c r="E306" s="118"/>
      <c r="F306" s="119"/>
    </row>
    <row r="307" spans="1:6" ht="16.5" x14ac:dyDescent="0.25">
      <c r="A307" s="74"/>
      <c r="B307" s="145" t="s">
        <v>521</v>
      </c>
      <c r="C307" s="146"/>
      <c r="D307" s="147"/>
      <c r="E307" s="157">
        <f>F12+F30+F53+F179+F243+F258+F288+F303</f>
        <v>0</v>
      </c>
      <c r="F307" s="158"/>
    </row>
    <row r="308" spans="1:6" ht="16.5" x14ac:dyDescent="0.25">
      <c r="A308" s="74"/>
      <c r="B308" s="145" t="s">
        <v>543</v>
      </c>
      <c r="C308" s="146"/>
      <c r="D308" s="147"/>
      <c r="E308" s="157">
        <f>E307*0</f>
        <v>0</v>
      </c>
      <c r="F308" s="158"/>
    </row>
    <row r="309" spans="1:6" ht="16.5" x14ac:dyDescent="0.25">
      <c r="A309" s="74"/>
      <c r="B309" s="145" t="s">
        <v>522</v>
      </c>
      <c r="C309" s="146"/>
      <c r="D309" s="147"/>
      <c r="E309" s="157">
        <f>E307+E308</f>
        <v>0</v>
      </c>
      <c r="F309" s="158"/>
    </row>
    <row r="310" spans="1:6" x14ac:dyDescent="0.25">
      <c r="A310" s="2"/>
      <c r="B310" s="38"/>
      <c r="C310" s="9"/>
      <c r="D310" s="10"/>
      <c r="E310" s="40"/>
      <c r="F310" s="11"/>
    </row>
    <row r="311" spans="1:6" x14ac:dyDescent="0.25">
      <c r="A311" s="2"/>
      <c r="B311" s="38"/>
      <c r="C311" s="9"/>
      <c r="D311" s="10"/>
      <c r="E311" s="40"/>
      <c r="F311" s="11"/>
    </row>
    <row r="312" spans="1:6" x14ac:dyDescent="0.25">
      <c r="A312" s="2"/>
      <c r="B312" s="38"/>
      <c r="C312" s="9"/>
      <c r="D312" s="10"/>
      <c r="E312" s="40"/>
      <c r="F312" s="11"/>
    </row>
    <row r="313" spans="1:6" x14ac:dyDescent="0.25">
      <c r="A313" s="2"/>
      <c r="B313" s="39"/>
      <c r="C313" s="12"/>
      <c r="D313" s="10"/>
      <c r="E313" s="40"/>
    </row>
    <row r="325" spans="2:6" x14ac:dyDescent="0.25">
      <c r="B325" s="2"/>
      <c r="C325" s="2"/>
      <c r="D325" s="2"/>
      <c r="E325" s="2"/>
      <c r="F325" s="2"/>
    </row>
    <row r="326" spans="2:6" x14ac:dyDescent="0.25">
      <c r="B326" s="2"/>
      <c r="C326" s="2"/>
      <c r="D326" s="2"/>
      <c r="E326" s="2"/>
      <c r="F326" s="2"/>
    </row>
    <row r="327" spans="2:6" x14ac:dyDescent="0.25">
      <c r="B327" s="2"/>
      <c r="C327" s="2"/>
      <c r="D327" s="2"/>
      <c r="E327" s="2"/>
      <c r="F327" s="2"/>
    </row>
  </sheetData>
  <mergeCells count="13">
    <mergeCell ref="E308:F308"/>
    <mergeCell ref="E309:F309"/>
    <mergeCell ref="A2:F4"/>
    <mergeCell ref="A5:F5"/>
    <mergeCell ref="A52:F52"/>
    <mergeCell ref="A26:F26"/>
    <mergeCell ref="A242:F242"/>
    <mergeCell ref="A287:F287"/>
    <mergeCell ref="A10:F10"/>
    <mergeCell ref="A29:F29"/>
    <mergeCell ref="A178:F178"/>
    <mergeCell ref="A257:F257"/>
    <mergeCell ref="E307:F307"/>
  </mergeCells>
  <conditionalFormatting sqref="B298">
    <cfRule type="expression" dxfId="0" priority="1" stopIfTrue="1">
      <formula>F298&lt;6</formula>
    </cfRule>
  </conditionalFormatting>
  <pageMargins left="0.59055118110236227" right="0.59055118110236227" top="0.6692913385826772" bottom="0.3937007874015748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9"/>
  <sheetViews>
    <sheetView view="pageBreakPreview" topLeftCell="L24" zoomScaleNormal="90" zoomScaleSheetLayoutView="100" workbookViewId="0">
      <selection activeCell="C34" sqref="C34"/>
    </sheetView>
  </sheetViews>
  <sheetFormatPr defaultRowHeight="12.75" x14ac:dyDescent="0.2"/>
  <cols>
    <col min="2" max="2" width="32.85546875" customWidth="1"/>
    <col min="3" max="3" width="14.28515625" customWidth="1"/>
    <col min="5" max="52" width="4.28515625" customWidth="1"/>
    <col min="53" max="53" width="11.28515625" bestFit="1" customWidth="1"/>
  </cols>
  <sheetData>
    <row r="1" spans="1:53" ht="54" customHeight="1" x14ac:dyDescent="0.2">
      <c r="A1" s="182"/>
      <c r="B1" s="182"/>
      <c r="C1" s="182"/>
      <c r="D1" s="182"/>
      <c r="E1" s="182"/>
      <c r="F1" s="182"/>
      <c r="G1" s="182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</row>
    <row r="2" spans="1:53" ht="54" customHeight="1" x14ac:dyDescent="0.2">
      <c r="A2" s="182"/>
      <c r="B2" s="182"/>
      <c r="C2" s="182"/>
      <c r="D2" s="182"/>
      <c r="E2" s="182"/>
      <c r="F2" s="182"/>
      <c r="G2" s="182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</row>
    <row r="3" spans="1:53" ht="15.75" customHeight="1" x14ac:dyDescent="0.2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</row>
    <row r="4" spans="1:53" ht="15.75" customHeight="1" x14ac:dyDescent="0.2">
      <c r="A4" s="182" t="s">
        <v>459</v>
      </c>
      <c r="B4" s="182"/>
      <c r="C4" s="182"/>
      <c r="D4" s="182"/>
      <c r="E4" s="182"/>
      <c r="F4" s="182"/>
      <c r="G4" s="182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</row>
    <row r="5" spans="1:53" ht="15.75" customHeight="1" x14ac:dyDescent="0.2">
      <c r="A5" s="182"/>
      <c r="B5" s="182"/>
      <c r="C5" s="182"/>
      <c r="D5" s="182"/>
      <c r="E5" s="182"/>
      <c r="F5" s="182"/>
      <c r="G5" s="182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</row>
    <row r="6" spans="1:53" ht="15.75" customHeight="1" x14ac:dyDescent="0.25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</row>
    <row r="7" spans="1:53" ht="15.75" customHeight="1" x14ac:dyDescent="0.2">
      <c r="A7" s="204" t="s">
        <v>411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6"/>
    </row>
    <row r="8" spans="1:53" ht="15" x14ac:dyDescent="0.25">
      <c r="A8" s="184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</row>
    <row r="9" spans="1:53" ht="12.75" customHeight="1" x14ac:dyDescent="0.25">
      <c r="A9" s="171" t="s">
        <v>50</v>
      </c>
      <c r="B9" s="171" t="s">
        <v>16</v>
      </c>
      <c r="C9" s="171" t="s">
        <v>69</v>
      </c>
      <c r="D9" s="171" t="s">
        <v>70</v>
      </c>
      <c r="E9" s="174" t="s">
        <v>71</v>
      </c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6"/>
    </row>
    <row r="10" spans="1:53" ht="12.75" customHeight="1" x14ac:dyDescent="0.25">
      <c r="A10" s="172"/>
      <c r="B10" s="172"/>
      <c r="C10" s="172"/>
      <c r="D10" s="172"/>
      <c r="E10" s="177" t="s">
        <v>72</v>
      </c>
      <c r="F10" s="178"/>
      <c r="G10" s="178"/>
      <c r="H10" s="179"/>
      <c r="I10" s="178" t="s">
        <v>73</v>
      </c>
      <c r="J10" s="178"/>
      <c r="K10" s="178"/>
      <c r="L10" s="179"/>
      <c r="M10" s="178" t="s">
        <v>74</v>
      </c>
      <c r="N10" s="178"/>
      <c r="O10" s="178"/>
      <c r="P10" s="179"/>
      <c r="Q10" s="178" t="s">
        <v>75</v>
      </c>
      <c r="R10" s="178"/>
      <c r="S10" s="178"/>
      <c r="T10" s="179"/>
      <c r="U10" s="178" t="s">
        <v>76</v>
      </c>
      <c r="V10" s="178"/>
      <c r="W10" s="178"/>
      <c r="X10" s="179"/>
      <c r="Y10" s="178" t="s">
        <v>513</v>
      </c>
      <c r="Z10" s="178"/>
      <c r="AA10" s="178"/>
      <c r="AB10" s="179"/>
      <c r="AC10" s="178" t="s">
        <v>514</v>
      </c>
      <c r="AD10" s="178"/>
      <c r="AE10" s="178"/>
      <c r="AF10" s="179"/>
      <c r="AG10" s="178" t="s">
        <v>515</v>
      </c>
      <c r="AH10" s="178"/>
      <c r="AI10" s="178"/>
      <c r="AJ10" s="179"/>
      <c r="AK10" s="178" t="s">
        <v>516</v>
      </c>
      <c r="AL10" s="178"/>
      <c r="AM10" s="178"/>
      <c r="AN10" s="179"/>
      <c r="AO10" s="178" t="s">
        <v>517</v>
      </c>
      <c r="AP10" s="178"/>
      <c r="AQ10" s="178"/>
      <c r="AR10" s="179"/>
      <c r="AS10" s="178" t="s">
        <v>518</v>
      </c>
      <c r="AT10" s="178"/>
      <c r="AU10" s="178"/>
      <c r="AV10" s="179"/>
      <c r="AW10" s="178" t="s">
        <v>519</v>
      </c>
      <c r="AX10" s="178"/>
      <c r="AY10" s="178"/>
      <c r="AZ10" s="179"/>
    </row>
    <row r="11" spans="1:53" ht="16.5" customHeight="1" x14ac:dyDescent="0.25">
      <c r="A11" s="173"/>
      <c r="B11" s="173"/>
      <c r="C11" s="173"/>
      <c r="D11" s="173"/>
      <c r="E11" s="177" t="s">
        <v>525</v>
      </c>
      <c r="F11" s="178"/>
      <c r="G11" s="178"/>
      <c r="H11" s="179"/>
      <c r="I11" s="177" t="s">
        <v>526</v>
      </c>
      <c r="J11" s="178"/>
      <c r="K11" s="178"/>
      <c r="L11" s="179"/>
      <c r="M11" s="177" t="s">
        <v>527</v>
      </c>
      <c r="N11" s="178"/>
      <c r="O11" s="178"/>
      <c r="P11" s="179"/>
      <c r="Q11" s="177" t="s">
        <v>528</v>
      </c>
      <c r="R11" s="178"/>
      <c r="S11" s="178"/>
      <c r="T11" s="179"/>
      <c r="U11" s="177" t="s">
        <v>529</v>
      </c>
      <c r="V11" s="178"/>
      <c r="W11" s="178"/>
      <c r="X11" s="179"/>
      <c r="Y11" s="177" t="s">
        <v>530</v>
      </c>
      <c r="Z11" s="178"/>
      <c r="AA11" s="178"/>
      <c r="AB11" s="179"/>
      <c r="AC11" s="177" t="s">
        <v>531</v>
      </c>
      <c r="AD11" s="178"/>
      <c r="AE11" s="178"/>
      <c r="AF11" s="179"/>
      <c r="AG11" s="177" t="s">
        <v>532</v>
      </c>
      <c r="AH11" s="178"/>
      <c r="AI11" s="178"/>
      <c r="AJ11" s="179"/>
      <c r="AK11" s="177" t="s">
        <v>533</v>
      </c>
      <c r="AL11" s="178"/>
      <c r="AM11" s="178"/>
      <c r="AN11" s="179"/>
      <c r="AO11" s="177" t="s">
        <v>534</v>
      </c>
      <c r="AP11" s="178"/>
      <c r="AQ11" s="178"/>
      <c r="AR11" s="179"/>
      <c r="AS11" s="177" t="s">
        <v>535</v>
      </c>
      <c r="AT11" s="178"/>
      <c r="AU11" s="178"/>
      <c r="AV11" s="179"/>
      <c r="AW11" s="177" t="s">
        <v>536</v>
      </c>
      <c r="AX11" s="178"/>
      <c r="AY11" s="178"/>
      <c r="AZ11" s="179"/>
    </row>
    <row r="12" spans="1:53" ht="15.75" x14ac:dyDescent="0.25">
      <c r="A12" s="82"/>
      <c r="B12" s="83"/>
      <c r="C12" s="84"/>
      <c r="D12" s="85"/>
      <c r="E12" s="86"/>
      <c r="F12" s="87"/>
      <c r="G12" s="87"/>
      <c r="H12" s="136"/>
      <c r="I12" s="133"/>
      <c r="J12" s="87"/>
      <c r="K12" s="87"/>
      <c r="L12" s="136"/>
      <c r="M12" s="133"/>
      <c r="N12" s="87"/>
      <c r="O12" s="87"/>
      <c r="P12" s="136"/>
      <c r="Q12" s="133"/>
      <c r="R12" s="87"/>
      <c r="S12" s="87"/>
      <c r="T12" s="136"/>
      <c r="U12" s="133"/>
      <c r="V12" s="87"/>
      <c r="W12" s="87"/>
      <c r="X12" s="136"/>
      <c r="Y12" s="133"/>
      <c r="Z12" s="87"/>
      <c r="AA12" s="87"/>
      <c r="AB12" s="136"/>
      <c r="AC12" s="134"/>
      <c r="AD12" s="88"/>
      <c r="AE12" s="88"/>
      <c r="AF12" s="108"/>
      <c r="AG12" s="134"/>
      <c r="AH12" s="88"/>
      <c r="AI12" s="88"/>
      <c r="AJ12" s="108"/>
      <c r="AK12" s="134"/>
      <c r="AL12" s="88"/>
      <c r="AM12" s="88"/>
      <c r="AN12" s="108"/>
      <c r="AO12" s="134"/>
      <c r="AP12" s="88"/>
      <c r="AQ12" s="88"/>
      <c r="AR12" s="108"/>
      <c r="AS12" s="134"/>
      <c r="AT12" s="88"/>
      <c r="AU12" s="88"/>
      <c r="AV12" s="108"/>
      <c r="AW12" s="134"/>
      <c r="AX12" s="88"/>
      <c r="AY12" s="88"/>
      <c r="AZ12" s="108"/>
    </row>
    <row r="13" spans="1:53" ht="15.75" x14ac:dyDescent="0.25">
      <c r="A13" s="82">
        <v>1</v>
      </c>
      <c r="B13" s="83" t="s">
        <v>20</v>
      </c>
      <c r="C13" s="84">
        <f>PLANILHA!F12*(1)</f>
        <v>0</v>
      </c>
      <c r="D13" s="89" t="e">
        <f>(C13*100)/C34</f>
        <v>#DIV/0!</v>
      </c>
      <c r="E13" s="180">
        <f>$C13*0.2</f>
        <v>0</v>
      </c>
      <c r="F13" s="181"/>
      <c r="G13" s="181"/>
      <c r="H13" s="181"/>
      <c r="I13" s="180">
        <f>$C13*0.07</f>
        <v>0</v>
      </c>
      <c r="J13" s="181"/>
      <c r="K13" s="181"/>
      <c r="L13" s="181"/>
      <c r="M13" s="180">
        <f>$C13*0.07</f>
        <v>0</v>
      </c>
      <c r="N13" s="181"/>
      <c r="O13" s="181"/>
      <c r="P13" s="181"/>
      <c r="Q13" s="180">
        <f>$C13*0.07</f>
        <v>0</v>
      </c>
      <c r="R13" s="181"/>
      <c r="S13" s="181"/>
      <c r="T13" s="181"/>
      <c r="U13" s="180">
        <f>$C13*0.07</f>
        <v>0</v>
      </c>
      <c r="V13" s="181"/>
      <c r="W13" s="181"/>
      <c r="X13" s="181"/>
      <c r="Y13" s="180">
        <f>$C13*0.07</f>
        <v>0</v>
      </c>
      <c r="Z13" s="181"/>
      <c r="AA13" s="181"/>
      <c r="AB13" s="181"/>
      <c r="AC13" s="180">
        <f>$C13*0.07</f>
        <v>0</v>
      </c>
      <c r="AD13" s="181"/>
      <c r="AE13" s="181"/>
      <c r="AF13" s="181"/>
      <c r="AG13" s="180">
        <f>$C13*0.07</f>
        <v>0</v>
      </c>
      <c r="AH13" s="181"/>
      <c r="AI13" s="181"/>
      <c r="AJ13" s="181"/>
      <c r="AK13" s="180">
        <f>$C13*0.07</f>
        <v>0</v>
      </c>
      <c r="AL13" s="181"/>
      <c r="AM13" s="181"/>
      <c r="AN13" s="181"/>
      <c r="AO13" s="180">
        <f>$C13*0.07</f>
        <v>0</v>
      </c>
      <c r="AP13" s="181"/>
      <c r="AQ13" s="181"/>
      <c r="AR13" s="181"/>
      <c r="AS13" s="180">
        <f>$C13*0.07</f>
        <v>0</v>
      </c>
      <c r="AT13" s="181"/>
      <c r="AU13" s="181"/>
      <c r="AV13" s="181"/>
      <c r="AW13" s="180">
        <f>$C13*0.1</f>
        <v>0</v>
      </c>
      <c r="AX13" s="181"/>
      <c r="AY13" s="181"/>
      <c r="AZ13" s="181"/>
    </row>
    <row r="14" spans="1:53" ht="15.75" x14ac:dyDescent="0.25">
      <c r="A14" s="82"/>
      <c r="B14" s="83"/>
      <c r="C14" s="84"/>
      <c r="D14" s="90"/>
      <c r="E14" s="91"/>
      <c r="F14" s="92"/>
      <c r="G14" s="92"/>
      <c r="H14" s="109"/>
      <c r="I14" s="91"/>
      <c r="J14" s="92"/>
      <c r="K14" s="92"/>
      <c r="L14" s="109"/>
      <c r="M14" s="91"/>
      <c r="N14" s="92"/>
      <c r="O14" s="92"/>
      <c r="P14" s="109"/>
      <c r="Q14" s="91"/>
      <c r="R14" s="92"/>
      <c r="S14" s="92"/>
      <c r="T14" s="109"/>
      <c r="U14" s="91"/>
      <c r="V14" s="92"/>
      <c r="W14" s="92"/>
      <c r="X14" s="109"/>
      <c r="Y14" s="91"/>
      <c r="Z14" s="92"/>
      <c r="AA14" s="92"/>
      <c r="AB14" s="109"/>
      <c r="AC14" s="91"/>
      <c r="AD14" s="92"/>
      <c r="AE14" s="92"/>
      <c r="AF14" s="109"/>
      <c r="AG14" s="91"/>
      <c r="AH14" s="92"/>
      <c r="AI14" s="92"/>
      <c r="AJ14" s="109"/>
      <c r="AK14" s="91"/>
      <c r="AL14" s="92"/>
      <c r="AM14" s="92"/>
      <c r="AN14" s="109"/>
      <c r="AO14" s="91"/>
      <c r="AP14" s="92"/>
      <c r="AQ14" s="92"/>
      <c r="AR14" s="109"/>
      <c r="AS14" s="91"/>
      <c r="AT14" s="92"/>
      <c r="AU14" s="92"/>
      <c r="AV14" s="109"/>
      <c r="AW14" s="91"/>
      <c r="AX14" s="92"/>
      <c r="AY14" s="92"/>
      <c r="AZ14" s="109"/>
    </row>
    <row r="15" spans="1:53" ht="15.75" x14ac:dyDescent="0.25">
      <c r="A15" s="82"/>
      <c r="B15" s="83"/>
      <c r="C15" s="84"/>
      <c r="D15" s="85"/>
      <c r="E15" s="86"/>
      <c r="F15" s="87"/>
      <c r="G15" s="87"/>
      <c r="H15" s="136"/>
      <c r="I15" s="133"/>
      <c r="J15" s="87"/>
      <c r="K15" s="87"/>
      <c r="L15" s="136"/>
      <c r="M15" s="133"/>
      <c r="N15" s="87"/>
      <c r="O15" s="87"/>
      <c r="P15" s="136"/>
      <c r="Q15" s="133"/>
      <c r="R15" s="87"/>
      <c r="S15" s="87"/>
      <c r="T15" s="136"/>
      <c r="U15" s="133"/>
      <c r="V15" s="87"/>
      <c r="W15" s="87"/>
      <c r="X15" s="136"/>
      <c r="Y15" s="133"/>
      <c r="Z15" s="87"/>
      <c r="AA15" s="87"/>
      <c r="AB15" s="136"/>
      <c r="AC15" s="134"/>
      <c r="AD15" s="88"/>
      <c r="AE15" s="88"/>
      <c r="AF15" s="108"/>
      <c r="AG15" s="134"/>
      <c r="AH15" s="88"/>
      <c r="AI15" s="88"/>
      <c r="AJ15" s="108"/>
      <c r="AK15" s="134"/>
      <c r="AL15" s="88"/>
      <c r="AM15" s="88"/>
      <c r="AN15" s="108"/>
      <c r="AO15" s="134"/>
      <c r="AP15" s="88"/>
      <c r="AQ15" s="88"/>
      <c r="AR15" s="108"/>
      <c r="AS15" s="134"/>
      <c r="AT15" s="88"/>
      <c r="AU15" s="88"/>
      <c r="AV15" s="108"/>
      <c r="AW15" s="134"/>
      <c r="AX15" s="88"/>
      <c r="AY15" s="88"/>
      <c r="AZ15" s="108"/>
      <c r="BA15" s="1"/>
    </row>
    <row r="16" spans="1:53" ht="15.75" x14ac:dyDescent="0.25">
      <c r="A16" s="82">
        <v>2</v>
      </c>
      <c r="B16" s="83" t="s">
        <v>408</v>
      </c>
      <c r="C16" s="84">
        <f>PLANILHA!F30*(1)</f>
        <v>0</v>
      </c>
      <c r="D16" s="93" t="e">
        <f>(C16*100)/C34</f>
        <v>#DIV/0!</v>
      </c>
      <c r="E16" s="188">
        <f>$C16*1</f>
        <v>0</v>
      </c>
      <c r="F16" s="189"/>
      <c r="G16" s="189"/>
      <c r="H16" s="190"/>
      <c r="I16" s="191"/>
      <c r="J16" s="192"/>
      <c r="K16" s="192"/>
      <c r="L16" s="193"/>
      <c r="M16" s="191"/>
      <c r="N16" s="192"/>
      <c r="O16" s="192"/>
      <c r="P16" s="193"/>
      <c r="Q16" s="191"/>
      <c r="R16" s="192"/>
      <c r="S16" s="192"/>
      <c r="T16" s="193"/>
      <c r="U16" s="191"/>
      <c r="V16" s="192"/>
      <c r="W16" s="192"/>
      <c r="X16" s="193"/>
      <c r="Y16" s="191"/>
      <c r="Z16" s="192"/>
      <c r="AA16" s="192"/>
      <c r="AB16" s="193"/>
      <c r="AC16" s="191"/>
      <c r="AD16" s="192"/>
      <c r="AE16" s="192"/>
      <c r="AF16" s="193"/>
      <c r="AG16" s="191"/>
      <c r="AH16" s="192"/>
      <c r="AI16" s="192"/>
      <c r="AJ16" s="193"/>
      <c r="AK16" s="191"/>
      <c r="AL16" s="192"/>
      <c r="AM16" s="192"/>
      <c r="AN16" s="193"/>
      <c r="AO16" s="191"/>
      <c r="AP16" s="192"/>
      <c r="AQ16" s="192"/>
      <c r="AR16" s="193"/>
      <c r="AS16" s="191"/>
      <c r="AT16" s="192"/>
      <c r="AU16" s="192"/>
      <c r="AV16" s="193"/>
      <c r="AW16" s="191"/>
      <c r="AX16" s="192"/>
      <c r="AY16" s="192"/>
      <c r="AZ16" s="193"/>
    </row>
    <row r="17" spans="1:52" ht="15.75" x14ac:dyDescent="0.25">
      <c r="A17" s="82"/>
      <c r="B17" s="83"/>
      <c r="C17" s="84"/>
      <c r="D17" s="85"/>
      <c r="E17" s="94"/>
      <c r="F17" s="92"/>
      <c r="G17" s="92"/>
      <c r="H17" s="109"/>
      <c r="I17" s="135"/>
      <c r="J17" s="107"/>
      <c r="K17" s="107"/>
      <c r="L17" s="110"/>
      <c r="M17" s="135"/>
      <c r="N17" s="107"/>
      <c r="O17" s="107"/>
      <c r="P17" s="110"/>
      <c r="Q17" s="135"/>
      <c r="R17" s="107"/>
      <c r="S17" s="107"/>
      <c r="T17" s="110"/>
      <c r="U17" s="135"/>
      <c r="V17" s="107"/>
      <c r="W17" s="107"/>
      <c r="X17" s="110"/>
      <c r="Y17" s="135"/>
      <c r="Z17" s="107"/>
      <c r="AA17" s="107"/>
      <c r="AB17" s="110"/>
      <c r="AC17" s="135"/>
      <c r="AD17" s="107"/>
      <c r="AE17" s="107"/>
      <c r="AF17" s="110"/>
      <c r="AG17" s="135"/>
      <c r="AH17" s="107"/>
      <c r="AI17" s="107"/>
      <c r="AJ17" s="110"/>
      <c r="AK17" s="135"/>
      <c r="AL17" s="107"/>
      <c r="AM17" s="107"/>
      <c r="AN17" s="110"/>
      <c r="AO17" s="135"/>
      <c r="AP17" s="107"/>
      <c r="AQ17" s="107"/>
      <c r="AR17" s="110"/>
      <c r="AS17" s="135"/>
      <c r="AT17" s="107"/>
      <c r="AU17" s="107"/>
      <c r="AV17" s="110"/>
      <c r="AW17" s="135"/>
      <c r="AX17" s="107"/>
      <c r="AY17" s="107"/>
      <c r="AZ17" s="110"/>
    </row>
    <row r="18" spans="1:52" ht="15.75" x14ac:dyDescent="0.25">
      <c r="A18" s="82"/>
      <c r="B18" s="83"/>
      <c r="C18" s="84"/>
      <c r="D18" s="85"/>
      <c r="E18" s="86"/>
      <c r="F18" s="87"/>
      <c r="G18" s="87"/>
      <c r="H18" s="136"/>
      <c r="I18" s="133"/>
      <c r="J18" s="87"/>
      <c r="K18" s="87"/>
      <c r="L18" s="136"/>
      <c r="M18" s="133"/>
      <c r="N18" s="87"/>
      <c r="O18" s="87"/>
      <c r="P18" s="136"/>
      <c r="Q18" s="133"/>
      <c r="R18" s="87"/>
      <c r="S18" s="87"/>
      <c r="T18" s="136"/>
      <c r="U18" s="133"/>
      <c r="V18" s="87"/>
      <c r="W18" s="87"/>
      <c r="X18" s="136"/>
      <c r="Y18" s="133"/>
      <c r="Z18" s="87"/>
      <c r="AA18" s="87"/>
      <c r="AB18" s="136"/>
      <c r="AC18" s="134"/>
      <c r="AD18" s="88"/>
      <c r="AE18" s="88"/>
      <c r="AF18" s="108"/>
      <c r="AG18" s="134"/>
      <c r="AH18" s="88"/>
      <c r="AI18" s="88"/>
      <c r="AJ18" s="108"/>
      <c r="AK18" s="134"/>
      <c r="AL18" s="88"/>
      <c r="AM18" s="88"/>
      <c r="AN18" s="108"/>
      <c r="AO18" s="134"/>
      <c r="AP18" s="88"/>
      <c r="AQ18" s="88"/>
      <c r="AR18" s="108"/>
      <c r="AS18" s="134"/>
      <c r="AT18" s="88"/>
      <c r="AU18" s="88"/>
      <c r="AV18" s="108"/>
      <c r="AW18" s="134"/>
      <c r="AX18" s="88"/>
      <c r="AY18" s="88"/>
      <c r="AZ18" s="108"/>
    </row>
    <row r="19" spans="1:52" ht="15.75" x14ac:dyDescent="0.25">
      <c r="A19" s="82">
        <v>3</v>
      </c>
      <c r="B19" s="83" t="s">
        <v>458</v>
      </c>
      <c r="C19" s="84">
        <f>PLANILHA!F53*(1)</f>
        <v>0</v>
      </c>
      <c r="D19" s="93" t="e">
        <f>(C19*100)/C34</f>
        <v>#DIV/0!</v>
      </c>
      <c r="E19" s="191"/>
      <c r="F19" s="192"/>
      <c r="G19" s="192"/>
      <c r="H19" s="193"/>
      <c r="I19" s="188">
        <f>$C19*0.2</f>
        <v>0</v>
      </c>
      <c r="J19" s="189"/>
      <c r="K19" s="189"/>
      <c r="L19" s="190"/>
      <c r="M19" s="188">
        <f>$C19*0.2</f>
        <v>0</v>
      </c>
      <c r="N19" s="189"/>
      <c r="O19" s="189"/>
      <c r="P19" s="190"/>
      <c r="Q19" s="188">
        <f>$C19*0.2</f>
        <v>0</v>
      </c>
      <c r="R19" s="189"/>
      <c r="S19" s="189"/>
      <c r="T19" s="190"/>
      <c r="U19" s="188">
        <f>$C19*0.2</f>
        <v>0</v>
      </c>
      <c r="V19" s="189"/>
      <c r="W19" s="189"/>
      <c r="X19" s="190"/>
      <c r="Y19" s="188">
        <f>$C19*0.2</f>
        <v>0</v>
      </c>
      <c r="Z19" s="189"/>
      <c r="AA19" s="189"/>
      <c r="AB19" s="190"/>
      <c r="AC19" s="191"/>
      <c r="AD19" s="192"/>
      <c r="AE19" s="192"/>
      <c r="AF19" s="193"/>
      <c r="AG19" s="191"/>
      <c r="AH19" s="192"/>
      <c r="AI19" s="192"/>
      <c r="AJ19" s="193"/>
      <c r="AK19" s="191"/>
      <c r="AL19" s="192"/>
      <c r="AM19" s="192"/>
      <c r="AN19" s="193"/>
      <c r="AO19" s="191"/>
      <c r="AP19" s="192"/>
      <c r="AQ19" s="192"/>
      <c r="AR19" s="193"/>
      <c r="AS19" s="191"/>
      <c r="AT19" s="192"/>
      <c r="AU19" s="192"/>
      <c r="AV19" s="193"/>
      <c r="AW19" s="191"/>
      <c r="AX19" s="192"/>
      <c r="AY19" s="192"/>
      <c r="AZ19" s="193"/>
    </row>
    <row r="20" spans="1:52" ht="15.75" x14ac:dyDescent="0.25">
      <c r="A20" s="82"/>
      <c r="B20" s="83"/>
      <c r="C20" s="84"/>
      <c r="D20" s="85"/>
      <c r="E20" s="138"/>
      <c r="F20" s="107"/>
      <c r="G20" s="107"/>
      <c r="H20" s="110"/>
      <c r="I20" s="94"/>
      <c r="J20" s="92"/>
      <c r="K20" s="92"/>
      <c r="L20" s="109"/>
      <c r="M20" s="94"/>
      <c r="N20" s="92"/>
      <c r="O20" s="92"/>
      <c r="P20" s="109"/>
      <c r="Q20" s="94"/>
      <c r="R20" s="92"/>
      <c r="S20" s="92"/>
      <c r="T20" s="109"/>
      <c r="U20" s="94"/>
      <c r="V20" s="92"/>
      <c r="W20" s="92"/>
      <c r="X20" s="109"/>
      <c r="Y20" s="94"/>
      <c r="Z20" s="92"/>
      <c r="AA20" s="92"/>
      <c r="AB20" s="109"/>
      <c r="AC20" s="135"/>
      <c r="AD20" s="107"/>
      <c r="AE20" s="107"/>
      <c r="AF20" s="110"/>
      <c r="AG20" s="135"/>
      <c r="AH20" s="107"/>
      <c r="AI20" s="107"/>
      <c r="AJ20" s="110"/>
      <c r="AK20" s="135"/>
      <c r="AL20" s="107"/>
      <c r="AM20" s="107"/>
      <c r="AN20" s="110"/>
      <c r="AO20" s="134"/>
      <c r="AP20" s="88"/>
      <c r="AQ20" s="88"/>
      <c r="AR20" s="108"/>
      <c r="AS20" s="134"/>
      <c r="AT20" s="88"/>
      <c r="AU20" s="88"/>
      <c r="AV20" s="108"/>
      <c r="AW20" s="134"/>
      <c r="AX20" s="88"/>
      <c r="AY20" s="88"/>
      <c r="AZ20" s="108"/>
    </row>
    <row r="21" spans="1:52" ht="15.75" x14ac:dyDescent="0.25">
      <c r="A21" s="82"/>
      <c r="B21" s="83"/>
      <c r="C21" s="84"/>
      <c r="D21" s="85"/>
      <c r="E21" s="86"/>
      <c r="F21" s="87"/>
      <c r="G21" s="87"/>
      <c r="H21" s="136"/>
      <c r="I21" s="133"/>
      <c r="J21" s="87"/>
      <c r="K21" s="87"/>
      <c r="L21" s="136"/>
      <c r="M21" s="133"/>
      <c r="N21" s="87"/>
      <c r="O21" s="87"/>
      <c r="P21" s="136"/>
      <c r="Q21" s="133"/>
      <c r="R21" s="87"/>
      <c r="S21" s="87"/>
      <c r="T21" s="136"/>
      <c r="U21" s="133"/>
      <c r="V21" s="87"/>
      <c r="W21" s="87"/>
      <c r="X21" s="136"/>
      <c r="Y21" s="133"/>
      <c r="Z21" s="87"/>
      <c r="AA21" s="87"/>
      <c r="AB21" s="136"/>
      <c r="AC21" s="134"/>
      <c r="AD21" s="88"/>
      <c r="AE21" s="88"/>
      <c r="AF21" s="108"/>
      <c r="AG21" s="134"/>
      <c r="AH21" s="88"/>
      <c r="AI21" s="88"/>
      <c r="AJ21" s="108"/>
      <c r="AK21" s="134"/>
      <c r="AL21" s="88"/>
      <c r="AM21" s="88"/>
      <c r="AN21" s="108"/>
      <c r="AO21" s="134"/>
      <c r="AP21" s="88"/>
      <c r="AQ21" s="88"/>
      <c r="AR21" s="108"/>
      <c r="AS21" s="134"/>
      <c r="AT21" s="88"/>
      <c r="AU21" s="88"/>
      <c r="AV21" s="108"/>
      <c r="AW21" s="134"/>
      <c r="AX21" s="88"/>
      <c r="AY21" s="88"/>
      <c r="AZ21" s="108"/>
    </row>
    <row r="22" spans="1:52" ht="15.75" x14ac:dyDescent="0.25">
      <c r="A22" s="82">
        <v>4</v>
      </c>
      <c r="B22" s="83" t="s">
        <v>427</v>
      </c>
      <c r="C22" s="84">
        <f>PLANILHA!F179*(1)</f>
        <v>0</v>
      </c>
      <c r="D22" s="93" t="e">
        <f>(C22*100)/C34</f>
        <v>#DIV/0!</v>
      </c>
      <c r="E22" s="191"/>
      <c r="F22" s="192"/>
      <c r="G22" s="192"/>
      <c r="H22" s="193"/>
      <c r="I22" s="191"/>
      <c r="J22" s="192"/>
      <c r="K22" s="192"/>
      <c r="L22" s="193"/>
      <c r="M22" s="188">
        <f>$C22*0.1</f>
        <v>0</v>
      </c>
      <c r="N22" s="189"/>
      <c r="O22" s="189"/>
      <c r="P22" s="190"/>
      <c r="Q22" s="188">
        <f>$C22*0.1</f>
        <v>0</v>
      </c>
      <c r="R22" s="189"/>
      <c r="S22" s="189"/>
      <c r="T22" s="190"/>
      <c r="U22" s="188">
        <f>$C22*0.1</f>
        <v>0</v>
      </c>
      <c r="V22" s="189"/>
      <c r="W22" s="189"/>
      <c r="X22" s="190"/>
      <c r="Y22" s="188">
        <f>$C22*0.1</f>
        <v>0</v>
      </c>
      <c r="Z22" s="189"/>
      <c r="AA22" s="189"/>
      <c r="AB22" s="190"/>
      <c r="AC22" s="188">
        <f>$C22*0.1</f>
        <v>0</v>
      </c>
      <c r="AD22" s="189"/>
      <c r="AE22" s="189"/>
      <c r="AF22" s="190"/>
      <c r="AG22" s="188">
        <f>$C22*0.1</f>
        <v>0</v>
      </c>
      <c r="AH22" s="189"/>
      <c r="AI22" s="189"/>
      <c r="AJ22" s="190"/>
      <c r="AK22" s="188">
        <f>$C22*0.1</f>
        <v>0</v>
      </c>
      <c r="AL22" s="189"/>
      <c r="AM22" s="189"/>
      <c r="AN22" s="190"/>
      <c r="AO22" s="188">
        <f>$C22*0.1</f>
        <v>0</v>
      </c>
      <c r="AP22" s="189"/>
      <c r="AQ22" s="189"/>
      <c r="AR22" s="190"/>
      <c r="AS22" s="188">
        <f>$C22*0.1</f>
        <v>0</v>
      </c>
      <c r="AT22" s="189"/>
      <c r="AU22" s="189"/>
      <c r="AV22" s="190"/>
      <c r="AW22" s="188">
        <f>$C22*0.1</f>
        <v>0</v>
      </c>
      <c r="AX22" s="189"/>
      <c r="AY22" s="189"/>
      <c r="AZ22" s="190"/>
    </row>
    <row r="23" spans="1:52" ht="15.75" x14ac:dyDescent="0.25">
      <c r="A23" s="82"/>
      <c r="B23" s="83"/>
      <c r="C23" s="84"/>
      <c r="D23" s="85"/>
      <c r="E23" s="86"/>
      <c r="F23" s="87"/>
      <c r="G23" s="87"/>
      <c r="H23" s="136"/>
      <c r="I23" s="133"/>
      <c r="J23" s="87"/>
      <c r="K23" s="87"/>
      <c r="L23" s="136"/>
      <c r="M23" s="94"/>
      <c r="N23" s="92"/>
      <c r="O23" s="92"/>
      <c r="P23" s="109"/>
      <c r="Q23" s="94"/>
      <c r="R23" s="92"/>
      <c r="S23" s="92"/>
      <c r="T23" s="109"/>
      <c r="U23" s="94"/>
      <c r="V23" s="92"/>
      <c r="W23" s="92"/>
      <c r="X23" s="109"/>
      <c r="Y23" s="94"/>
      <c r="Z23" s="92"/>
      <c r="AA23" s="92"/>
      <c r="AB23" s="109"/>
      <c r="AC23" s="94"/>
      <c r="AD23" s="92"/>
      <c r="AE23" s="92"/>
      <c r="AF23" s="109"/>
      <c r="AG23" s="94"/>
      <c r="AH23" s="92"/>
      <c r="AI23" s="92"/>
      <c r="AJ23" s="109"/>
      <c r="AK23" s="94"/>
      <c r="AL23" s="92"/>
      <c r="AM23" s="92"/>
      <c r="AN23" s="109"/>
      <c r="AO23" s="94"/>
      <c r="AP23" s="92"/>
      <c r="AQ23" s="92"/>
      <c r="AR23" s="109"/>
      <c r="AS23" s="94"/>
      <c r="AT23" s="92"/>
      <c r="AU23" s="92"/>
      <c r="AV23" s="109"/>
      <c r="AW23" s="94"/>
      <c r="AX23" s="92"/>
      <c r="AY23" s="92"/>
      <c r="AZ23" s="109"/>
    </row>
    <row r="24" spans="1:52" ht="15.75" x14ac:dyDescent="0.25">
      <c r="A24" s="82"/>
      <c r="B24" s="83"/>
      <c r="C24" s="84"/>
      <c r="D24" s="85"/>
      <c r="E24" s="86"/>
      <c r="F24" s="87"/>
      <c r="G24" s="87"/>
      <c r="H24" s="136"/>
      <c r="I24" s="133"/>
      <c r="J24" s="87"/>
      <c r="K24" s="87"/>
      <c r="L24" s="136"/>
      <c r="M24" s="133"/>
      <c r="N24" s="87"/>
      <c r="O24" s="87"/>
      <c r="P24" s="136"/>
      <c r="Q24" s="133"/>
      <c r="R24" s="87"/>
      <c r="S24" s="87"/>
      <c r="T24" s="136"/>
      <c r="U24" s="133"/>
      <c r="V24" s="87"/>
      <c r="W24" s="87"/>
      <c r="X24" s="136"/>
      <c r="Y24" s="133"/>
      <c r="Z24" s="87"/>
      <c r="AA24" s="87"/>
      <c r="AB24" s="136"/>
      <c r="AC24" s="133"/>
      <c r="AD24" s="87"/>
      <c r="AE24" s="87"/>
      <c r="AF24" s="136"/>
      <c r="AG24" s="133"/>
      <c r="AH24" s="87"/>
      <c r="AI24" s="87"/>
      <c r="AJ24" s="136"/>
      <c r="AK24" s="133"/>
      <c r="AL24" s="87"/>
      <c r="AM24" s="87"/>
      <c r="AN24" s="136"/>
      <c r="AO24" s="133"/>
      <c r="AP24" s="87"/>
      <c r="AQ24" s="87"/>
      <c r="AR24" s="136"/>
      <c r="AS24" s="133"/>
      <c r="AT24" s="87"/>
      <c r="AU24" s="87"/>
      <c r="AV24" s="136"/>
      <c r="AW24" s="134"/>
      <c r="AX24" s="88"/>
      <c r="AY24" s="88"/>
      <c r="AZ24" s="108"/>
    </row>
    <row r="25" spans="1:52" ht="15.75" x14ac:dyDescent="0.25">
      <c r="A25" s="82">
        <v>5</v>
      </c>
      <c r="B25" s="83" t="s">
        <v>428</v>
      </c>
      <c r="C25" s="84">
        <f>PLANILHA!F243*(1)</f>
        <v>0</v>
      </c>
      <c r="D25" s="93" t="e">
        <f>(C25*100)/C34</f>
        <v>#DIV/0!</v>
      </c>
      <c r="E25" s="191"/>
      <c r="F25" s="192"/>
      <c r="G25" s="192"/>
      <c r="H25" s="193"/>
      <c r="I25" s="191"/>
      <c r="J25" s="192"/>
      <c r="K25" s="192"/>
      <c r="L25" s="193"/>
      <c r="M25" s="191"/>
      <c r="N25" s="192"/>
      <c r="O25" s="192"/>
      <c r="P25" s="193"/>
      <c r="Q25" s="191"/>
      <c r="R25" s="192"/>
      <c r="S25" s="192"/>
      <c r="T25" s="193"/>
      <c r="U25" s="191"/>
      <c r="V25" s="192"/>
      <c r="W25" s="192"/>
      <c r="X25" s="193"/>
      <c r="Y25" s="191"/>
      <c r="Z25" s="192"/>
      <c r="AA25" s="192"/>
      <c r="AB25" s="193"/>
      <c r="AC25" s="188">
        <f>$C25*1</f>
        <v>0</v>
      </c>
      <c r="AD25" s="189"/>
      <c r="AE25" s="189"/>
      <c r="AF25" s="190"/>
      <c r="AG25" s="191"/>
      <c r="AH25" s="192"/>
      <c r="AI25" s="192"/>
      <c r="AJ25" s="193"/>
      <c r="AK25" s="191"/>
      <c r="AL25" s="192"/>
      <c r="AM25" s="192"/>
      <c r="AN25" s="193"/>
      <c r="AO25" s="191"/>
      <c r="AP25" s="192"/>
      <c r="AQ25" s="192"/>
      <c r="AR25" s="193"/>
      <c r="AS25" s="191"/>
      <c r="AT25" s="192"/>
      <c r="AU25" s="192"/>
      <c r="AV25" s="193"/>
      <c r="AW25" s="191"/>
      <c r="AX25" s="192"/>
      <c r="AY25" s="192"/>
      <c r="AZ25" s="193"/>
    </row>
    <row r="26" spans="1:52" ht="15.75" x14ac:dyDescent="0.25">
      <c r="A26" s="82"/>
      <c r="B26" s="83"/>
      <c r="C26" s="84"/>
      <c r="D26" s="85"/>
      <c r="E26" s="86"/>
      <c r="F26" s="87"/>
      <c r="G26" s="87"/>
      <c r="H26" s="136"/>
      <c r="I26" s="133"/>
      <c r="J26" s="87"/>
      <c r="K26" s="87"/>
      <c r="L26" s="136"/>
      <c r="M26" s="133"/>
      <c r="N26" s="87"/>
      <c r="O26" s="87"/>
      <c r="P26" s="136"/>
      <c r="Q26" s="133"/>
      <c r="R26" s="87"/>
      <c r="S26" s="87"/>
      <c r="T26" s="136"/>
      <c r="U26" s="133"/>
      <c r="V26" s="87"/>
      <c r="W26" s="87"/>
      <c r="X26" s="136"/>
      <c r="Y26" s="133"/>
      <c r="Z26" s="87"/>
      <c r="AA26" s="87"/>
      <c r="AB26" s="136"/>
      <c r="AC26" s="94"/>
      <c r="AD26" s="92"/>
      <c r="AE26" s="92"/>
      <c r="AF26" s="109"/>
      <c r="AG26" s="134"/>
      <c r="AH26" s="88"/>
      <c r="AI26" s="88"/>
      <c r="AJ26" s="108"/>
      <c r="AK26" s="135"/>
      <c r="AL26" s="107"/>
      <c r="AM26" s="107"/>
      <c r="AN26" s="110"/>
      <c r="AO26" s="135"/>
      <c r="AP26" s="107"/>
      <c r="AQ26" s="107"/>
      <c r="AR26" s="110"/>
      <c r="AS26" s="135"/>
      <c r="AT26" s="107"/>
      <c r="AU26" s="107"/>
      <c r="AV26" s="110"/>
      <c r="AW26" s="135"/>
      <c r="AX26" s="107"/>
      <c r="AY26" s="107"/>
      <c r="AZ26" s="110"/>
    </row>
    <row r="27" spans="1:52" ht="15.75" x14ac:dyDescent="0.25">
      <c r="A27" s="82"/>
      <c r="B27" s="83"/>
      <c r="C27" s="84"/>
      <c r="D27" s="85"/>
      <c r="E27" s="86"/>
      <c r="F27" s="87"/>
      <c r="G27" s="87"/>
      <c r="H27" s="136"/>
      <c r="I27" s="133"/>
      <c r="J27" s="87"/>
      <c r="K27" s="87"/>
      <c r="L27" s="136"/>
      <c r="M27" s="133"/>
      <c r="N27" s="87"/>
      <c r="O27" s="87"/>
      <c r="P27" s="136"/>
      <c r="Q27" s="133"/>
      <c r="R27" s="87"/>
      <c r="S27" s="87"/>
      <c r="T27" s="136"/>
      <c r="U27" s="133"/>
      <c r="V27" s="87"/>
      <c r="W27" s="87"/>
      <c r="X27" s="136"/>
      <c r="Y27" s="133"/>
      <c r="Z27" s="87"/>
      <c r="AA27" s="87"/>
      <c r="AB27" s="136"/>
      <c r="AC27" s="133"/>
      <c r="AD27" s="87"/>
      <c r="AE27" s="87"/>
      <c r="AF27" s="136"/>
      <c r="AG27" s="134"/>
      <c r="AH27" s="88"/>
      <c r="AI27" s="88"/>
      <c r="AJ27" s="108"/>
      <c r="AK27" s="134"/>
      <c r="AL27" s="88"/>
      <c r="AM27" s="88"/>
      <c r="AN27" s="108"/>
      <c r="AO27" s="134"/>
      <c r="AP27" s="88"/>
      <c r="AQ27" s="88"/>
      <c r="AR27" s="108"/>
      <c r="AS27" s="134"/>
      <c r="AT27" s="88"/>
      <c r="AU27" s="88"/>
      <c r="AV27" s="108"/>
      <c r="AW27" s="134"/>
      <c r="AX27" s="88"/>
      <c r="AY27" s="88"/>
      <c r="AZ27" s="108"/>
    </row>
    <row r="28" spans="1:52" ht="15.75" x14ac:dyDescent="0.25">
      <c r="A28" s="82">
        <v>6</v>
      </c>
      <c r="B28" s="83" t="s">
        <v>4</v>
      </c>
      <c r="C28" s="84">
        <f>PLANILHA!F258*(1)</f>
        <v>0</v>
      </c>
      <c r="D28" s="89" t="e">
        <f>(C28*100)/C34</f>
        <v>#DIV/0!</v>
      </c>
      <c r="E28" s="191"/>
      <c r="F28" s="192"/>
      <c r="G28" s="192"/>
      <c r="H28" s="193"/>
      <c r="I28" s="191"/>
      <c r="J28" s="192"/>
      <c r="K28" s="192"/>
      <c r="L28" s="193"/>
      <c r="M28" s="191"/>
      <c r="N28" s="192"/>
      <c r="O28" s="192"/>
      <c r="P28" s="193"/>
      <c r="Q28" s="191"/>
      <c r="R28" s="192"/>
      <c r="S28" s="192"/>
      <c r="T28" s="193"/>
      <c r="U28" s="191"/>
      <c r="V28" s="192"/>
      <c r="W28" s="192"/>
      <c r="X28" s="193"/>
      <c r="Y28" s="191"/>
      <c r="Z28" s="192"/>
      <c r="AA28" s="192"/>
      <c r="AB28" s="193"/>
      <c r="AC28" s="191"/>
      <c r="AD28" s="192"/>
      <c r="AE28" s="192"/>
      <c r="AF28" s="193"/>
      <c r="AG28" s="188">
        <f>$C28*0.5</f>
        <v>0</v>
      </c>
      <c r="AH28" s="189"/>
      <c r="AI28" s="189"/>
      <c r="AJ28" s="190"/>
      <c r="AK28" s="188">
        <f>$C28*0.5</f>
        <v>0</v>
      </c>
      <c r="AL28" s="189"/>
      <c r="AM28" s="189"/>
      <c r="AN28" s="190"/>
      <c r="AO28" s="191"/>
      <c r="AP28" s="192"/>
      <c r="AQ28" s="192"/>
      <c r="AR28" s="193"/>
      <c r="AS28" s="191"/>
      <c r="AT28" s="192"/>
      <c r="AU28" s="192"/>
      <c r="AV28" s="193"/>
      <c r="AW28" s="191"/>
      <c r="AX28" s="192"/>
      <c r="AY28" s="192"/>
      <c r="AZ28" s="193"/>
    </row>
    <row r="29" spans="1:52" ht="15.75" x14ac:dyDescent="0.25">
      <c r="A29" s="82"/>
      <c r="B29" s="83"/>
      <c r="C29" s="84"/>
      <c r="D29" s="85"/>
      <c r="E29" s="86"/>
      <c r="F29" s="87"/>
      <c r="G29" s="87"/>
      <c r="H29" s="136"/>
      <c r="I29" s="133"/>
      <c r="J29" s="87"/>
      <c r="K29" s="87"/>
      <c r="L29" s="136"/>
      <c r="M29" s="133"/>
      <c r="N29" s="87"/>
      <c r="O29" s="87"/>
      <c r="P29" s="136"/>
      <c r="Q29" s="133"/>
      <c r="R29" s="87"/>
      <c r="S29" s="87"/>
      <c r="T29" s="136"/>
      <c r="U29" s="133"/>
      <c r="V29" s="87"/>
      <c r="W29" s="87"/>
      <c r="X29" s="136"/>
      <c r="Y29" s="133"/>
      <c r="Z29" s="87"/>
      <c r="AA29" s="87"/>
      <c r="AB29" s="136"/>
      <c r="AC29" s="134"/>
      <c r="AD29" s="88"/>
      <c r="AE29" s="88"/>
      <c r="AF29" s="108"/>
      <c r="AG29" s="94"/>
      <c r="AH29" s="92"/>
      <c r="AI29" s="92"/>
      <c r="AJ29" s="109"/>
      <c r="AK29" s="94"/>
      <c r="AL29" s="92"/>
      <c r="AM29" s="92"/>
      <c r="AN29" s="109"/>
      <c r="AO29" s="135"/>
      <c r="AP29" s="107"/>
      <c r="AQ29" s="107"/>
      <c r="AR29" s="110"/>
      <c r="AS29" s="135"/>
      <c r="AT29" s="107"/>
      <c r="AU29" s="107"/>
      <c r="AV29" s="110"/>
      <c r="AW29" s="135"/>
      <c r="AX29" s="107"/>
      <c r="AY29" s="107"/>
      <c r="AZ29" s="110"/>
    </row>
    <row r="30" spans="1:52" ht="15.75" x14ac:dyDescent="0.25">
      <c r="A30" s="82"/>
      <c r="B30" s="83"/>
      <c r="C30" s="84"/>
      <c r="D30" s="85"/>
      <c r="E30" s="86"/>
      <c r="F30" s="87"/>
      <c r="G30" s="87"/>
      <c r="H30" s="136"/>
      <c r="I30" s="133"/>
      <c r="J30" s="87"/>
      <c r="K30" s="87"/>
      <c r="L30" s="136"/>
      <c r="M30" s="133"/>
      <c r="N30" s="87"/>
      <c r="O30" s="87"/>
      <c r="P30" s="136"/>
      <c r="Q30" s="133"/>
      <c r="R30" s="87"/>
      <c r="S30" s="87"/>
      <c r="T30" s="136"/>
      <c r="U30" s="133"/>
      <c r="V30" s="87"/>
      <c r="W30" s="87"/>
      <c r="X30" s="136"/>
      <c r="Y30" s="133"/>
      <c r="Z30" s="87"/>
      <c r="AA30" s="87"/>
      <c r="AB30" s="136"/>
      <c r="AC30" s="134"/>
      <c r="AD30" s="88"/>
      <c r="AE30" s="88"/>
      <c r="AF30" s="108"/>
      <c r="AG30" s="133"/>
      <c r="AH30" s="87"/>
      <c r="AI30" s="87"/>
      <c r="AJ30" s="136"/>
      <c r="AK30" s="133"/>
      <c r="AL30" s="87"/>
      <c r="AM30" s="87"/>
      <c r="AN30" s="136"/>
      <c r="AO30" s="134"/>
      <c r="AP30" s="88"/>
      <c r="AQ30" s="88"/>
      <c r="AR30" s="108"/>
      <c r="AS30" s="134"/>
      <c r="AT30" s="88"/>
      <c r="AU30" s="88"/>
      <c r="AV30" s="108"/>
      <c r="AW30" s="134"/>
      <c r="AX30" s="88"/>
      <c r="AY30" s="88"/>
      <c r="AZ30" s="108"/>
    </row>
    <row r="31" spans="1:52" ht="15.75" x14ac:dyDescent="0.25">
      <c r="A31" s="82">
        <v>7</v>
      </c>
      <c r="B31" s="83" t="s">
        <v>520</v>
      </c>
      <c r="C31" s="84">
        <f>PLANILHA!F288*(1)</f>
        <v>0</v>
      </c>
      <c r="D31" s="89" t="e">
        <f>(C31*100)/C34</f>
        <v>#DIV/0!</v>
      </c>
      <c r="E31" s="191"/>
      <c r="F31" s="192"/>
      <c r="G31" s="192"/>
      <c r="H31" s="193"/>
      <c r="I31" s="191"/>
      <c r="J31" s="192"/>
      <c r="K31" s="192"/>
      <c r="L31" s="193"/>
      <c r="M31" s="191"/>
      <c r="N31" s="192"/>
      <c r="O31" s="192"/>
      <c r="P31" s="193"/>
      <c r="Q31" s="191"/>
      <c r="R31" s="192"/>
      <c r="S31" s="192"/>
      <c r="T31" s="193"/>
      <c r="U31" s="191"/>
      <c r="V31" s="192"/>
      <c r="W31" s="192"/>
      <c r="X31" s="193"/>
      <c r="Y31" s="191"/>
      <c r="Z31" s="192"/>
      <c r="AA31" s="192"/>
      <c r="AB31" s="193"/>
      <c r="AC31" s="191"/>
      <c r="AD31" s="192"/>
      <c r="AE31" s="192"/>
      <c r="AF31" s="193"/>
      <c r="AG31" s="191"/>
      <c r="AH31" s="192"/>
      <c r="AI31" s="192"/>
      <c r="AJ31" s="193"/>
      <c r="AK31" s="191"/>
      <c r="AL31" s="192"/>
      <c r="AM31" s="192"/>
      <c r="AN31" s="193"/>
      <c r="AO31" s="188">
        <f>$C31*0.5</f>
        <v>0</v>
      </c>
      <c r="AP31" s="189"/>
      <c r="AQ31" s="189"/>
      <c r="AR31" s="190"/>
      <c r="AS31" s="188">
        <f>$C31*0.5</f>
        <v>0</v>
      </c>
      <c r="AT31" s="189"/>
      <c r="AU31" s="189"/>
      <c r="AV31" s="190"/>
      <c r="AW31" s="191"/>
      <c r="AX31" s="192"/>
      <c r="AY31" s="192"/>
      <c r="AZ31" s="193"/>
    </row>
    <row r="32" spans="1:52" ht="15.75" x14ac:dyDescent="0.25">
      <c r="A32" s="82"/>
      <c r="B32" s="83"/>
      <c r="C32" s="84"/>
      <c r="D32" s="85"/>
      <c r="E32" s="86"/>
      <c r="F32" s="87"/>
      <c r="G32" s="87"/>
      <c r="H32" s="136"/>
      <c r="I32" s="133"/>
      <c r="J32" s="87"/>
      <c r="K32" s="87"/>
      <c r="L32" s="136"/>
      <c r="M32" s="133"/>
      <c r="N32" s="87"/>
      <c r="O32" s="87"/>
      <c r="P32" s="136"/>
      <c r="Q32" s="133"/>
      <c r="R32" s="87"/>
      <c r="S32" s="87"/>
      <c r="T32" s="136"/>
      <c r="U32" s="133"/>
      <c r="V32" s="87"/>
      <c r="W32" s="87"/>
      <c r="X32" s="136"/>
      <c r="Y32" s="133"/>
      <c r="Z32" s="87"/>
      <c r="AA32" s="87"/>
      <c r="AB32" s="136"/>
      <c r="AC32" s="134"/>
      <c r="AD32" s="88"/>
      <c r="AE32" s="88"/>
      <c r="AF32" s="108"/>
      <c r="AG32" s="134"/>
      <c r="AH32" s="88"/>
      <c r="AI32" s="88"/>
      <c r="AJ32" s="108"/>
      <c r="AK32" s="135"/>
      <c r="AL32" s="107"/>
      <c r="AM32" s="107"/>
      <c r="AN32" s="110"/>
      <c r="AO32" s="94"/>
      <c r="AP32" s="92"/>
      <c r="AQ32" s="92"/>
      <c r="AR32" s="109"/>
      <c r="AS32" s="94"/>
      <c r="AT32" s="92"/>
      <c r="AU32" s="92"/>
      <c r="AV32" s="109"/>
      <c r="AW32" s="135"/>
      <c r="AX32" s="107"/>
      <c r="AY32" s="107"/>
      <c r="AZ32" s="110"/>
    </row>
    <row r="33" spans="1:52" ht="15.75" x14ac:dyDescent="0.25">
      <c r="A33" s="82">
        <v>8</v>
      </c>
      <c r="B33" s="83" t="s">
        <v>510</v>
      </c>
      <c r="C33" s="84">
        <f>PLANILHA!F303*(1)</f>
        <v>0</v>
      </c>
      <c r="D33" s="89" t="e">
        <f>(C33*100)/C34</f>
        <v>#DIV/0!</v>
      </c>
      <c r="E33" s="191"/>
      <c r="F33" s="192"/>
      <c r="G33" s="192"/>
      <c r="H33" s="193"/>
      <c r="I33" s="191"/>
      <c r="J33" s="192"/>
      <c r="K33" s="192"/>
      <c r="L33" s="193"/>
      <c r="M33" s="191"/>
      <c r="N33" s="192"/>
      <c r="O33" s="192"/>
      <c r="P33" s="193"/>
      <c r="Q33" s="191"/>
      <c r="R33" s="192"/>
      <c r="S33" s="192"/>
      <c r="T33" s="193"/>
      <c r="U33" s="191"/>
      <c r="V33" s="192"/>
      <c r="W33" s="192"/>
      <c r="X33" s="193"/>
      <c r="Y33" s="191"/>
      <c r="Z33" s="192"/>
      <c r="AA33" s="192"/>
      <c r="AB33" s="193"/>
      <c r="AC33" s="191"/>
      <c r="AD33" s="192"/>
      <c r="AE33" s="192"/>
      <c r="AF33" s="193"/>
      <c r="AG33" s="191"/>
      <c r="AH33" s="192"/>
      <c r="AI33" s="192"/>
      <c r="AJ33" s="193"/>
      <c r="AK33" s="191"/>
      <c r="AL33" s="192"/>
      <c r="AM33" s="192"/>
      <c r="AN33" s="193"/>
      <c r="AO33" s="191"/>
      <c r="AP33" s="192"/>
      <c r="AQ33" s="192"/>
      <c r="AR33" s="193"/>
      <c r="AS33" s="191"/>
      <c r="AT33" s="192"/>
      <c r="AU33" s="192"/>
      <c r="AV33" s="193"/>
      <c r="AW33" s="188">
        <f>$C33*1</f>
        <v>0</v>
      </c>
      <c r="AX33" s="189"/>
      <c r="AY33" s="189"/>
      <c r="AZ33" s="190"/>
    </row>
    <row r="34" spans="1:52" ht="15.75" x14ac:dyDescent="0.25">
      <c r="A34" s="95"/>
      <c r="B34" s="96" t="s">
        <v>77</v>
      </c>
      <c r="C34" s="97">
        <f>SUM(C12:C33)</f>
        <v>0</v>
      </c>
      <c r="D34" s="98" t="e">
        <f>SUM(D12:D33)</f>
        <v>#DIV/0!</v>
      </c>
      <c r="E34" s="139"/>
      <c r="F34" s="140"/>
      <c r="G34" s="140"/>
      <c r="H34" s="141"/>
      <c r="I34" s="142"/>
      <c r="J34" s="140"/>
      <c r="K34" s="140"/>
      <c r="L34" s="141"/>
      <c r="M34" s="142"/>
      <c r="N34" s="140"/>
      <c r="O34" s="140"/>
      <c r="P34" s="141"/>
      <c r="Q34" s="142"/>
      <c r="R34" s="140"/>
      <c r="S34" s="140"/>
      <c r="T34" s="141"/>
      <c r="U34" s="142"/>
      <c r="V34" s="140"/>
      <c r="W34" s="140"/>
      <c r="X34" s="141"/>
      <c r="Y34" s="142"/>
      <c r="Z34" s="140"/>
      <c r="AA34" s="140"/>
      <c r="AB34" s="141"/>
      <c r="AC34" s="142"/>
      <c r="AD34" s="140"/>
      <c r="AE34" s="140"/>
      <c r="AF34" s="141"/>
      <c r="AG34" s="142"/>
      <c r="AH34" s="140"/>
      <c r="AI34" s="140"/>
      <c r="AJ34" s="141"/>
      <c r="AK34" s="142"/>
      <c r="AL34" s="140"/>
      <c r="AM34" s="140"/>
      <c r="AN34" s="141"/>
      <c r="AO34" s="142"/>
      <c r="AP34" s="140"/>
      <c r="AQ34" s="140"/>
      <c r="AR34" s="141"/>
      <c r="AS34" s="142"/>
      <c r="AT34" s="140"/>
      <c r="AU34" s="140"/>
      <c r="AV34" s="141"/>
      <c r="AW34" s="142"/>
      <c r="AX34" s="140"/>
      <c r="AY34" s="140"/>
      <c r="AZ34" s="141"/>
    </row>
    <row r="35" spans="1:52" ht="15.75" x14ac:dyDescent="0.25">
      <c r="A35" s="99"/>
      <c r="B35" s="100" t="s">
        <v>78</v>
      </c>
      <c r="C35" s="101"/>
      <c r="D35" s="102"/>
      <c r="E35" s="185" t="e">
        <f>(E36*100)/$C$34</f>
        <v>#DIV/0!</v>
      </c>
      <c r="F35" s="186"/>
      <c r="G35" s="186"/>
      <c r="H35" s="187"/>
      <c r="I35" s="185" t="e">
        <f>(I36*100)/$C$34</f>
        <v>#DIV/0!</v>
      </c>
      <c r="J35" s="186"/>
      <c r="K35" s="186"/>
      <c r="L35" s="187"/>
      <c r="M35" s="185" t="e">
        <f>(M36*100)/$C$34</f>
        <v>#DIV/0!</v>
      </c>
      <c r="N35" s="186"/>
      <c r="O35" s="186"/>
      <c r="P35" s="187"/>
      <c r="Q35" s="185" t="e">
        <f>(Q36*100)/$C$34</f>
        <v>#DIV/0!</v>
      </c>
      <c r="R35" s="186"/>
      <c r="S35" s="186"/>
      <c r="T35" s="187"/>
      <c r="U35" s="185" t="e">
        <f>(U36*100)/$C$34</f>
        <v>#DIV/0!</v>
      </c>
      <c r="V35" s="186"/>
      <c r="W35" s="186"/>
      <c r="X35" s="187"/>
      <c r="Y35" s="185" t="e">
        <f>(Y36*100)/$C$34</f>
        <v>#DIV/0!</v>
      </c>
      <c r="Z35" s="186"/>
      <c r="AA35" s="186"/>
      <c r="AB35" s="187"/>
      <c r="AC35" s="185" t="e">
        <f>(AC36*100)/$C$34</f>
        <v>#DIV/0!</v>
      </c>
      <c r="AD35" s="186"/>
      <c r="AE35" s="186"/>
      <c r="AF35" s="187"/>
      <c r="AG35" s="185" t="e">
        <f>(AG36*100)/$C$34</f>
        <v>#DIV/0!</v>
      </c>
      <c r="AH35" s="186"/>
      <c r="AI35" s="186"/>
      <c r="AJ35" s="187"/>
      <c r="AK35" s="185" t="e">
        <f>(AK36*100)/$C$34</f>
        <v>#DIV/0!</v>
      </c>
      <c r="AL35" s="186"/>
      <c r="AM35" s="186"/>
      <c r="AN35" s="187"/>
      <c r="AO35" s="185" t="e">
        <f>(AO36*100)/$C$34</f>
        <v>#DIV/0!</v>
      </c>
      <c r="AP35" s="186"/>
      <c r="AQ35" s="186"/>
      <c r="AR35" s="187"/>
      <c r="AS35" s="185" t="e">
        <f>(AS36*100)/$C$34</f>
        <v>#DIV/0!</v>
      </c>
      <c r="AT35" s="186"/>
      <c r="AU35" s="186"/>
      <c r="AV35" s="187"/>
      <c r="AW35" s="185" t="e">
        <f>(AW36*100)/$C$34</f>
        <v>#DIV/0!</v>
      </c>
      <c r="AX35" s="186"/>
      <c r="AY35" s="186"/>
      <c r="AZ35" s="187"/>
    </row>
    <row r="36" spans="1:52" ht="15.75" x14ac:dyDescent="0.25">
      <c r="A36" s="99"/>
      <c r="B36" s="100" t="s">
        <v>79</v>
      </c>
      <c r="C36" s="101"/>
      <c r="D36" s="102"/>
      <c r="E36" s="194">
        <f>SUM(E13:H34)</f>
        <v>0</v>
      </c>
      <c r="F36" s="195"/>
      <c r="G36" s="195"/>
      <c r="H36" s="196"/>
      <c r="I36" s="194">
        <f>SUM(I13:L34)</f>
        <v>0</v>
      </c>
      <c r="J36" s="195"/>
      <c r="K36" s="195"/>
      <c r="L36" s="196"/>
      <c r="M36" s="194">
        <f>SUM(M13:P34)</f>
        <v>0</v>
      </c>
      <c r="N36" s="195"/>
      <c r="O36" s="195"/>
      <c r="P36" s="196"/>
      <c r="Q36" s="194">
        <f>SUM(Q13:T34)</f>
        <v>0</v>
      </c>
      <c r="R36" s="195"/>
      <c r="S36" s="195"/>
      <c r="T36" s="196"/>
      <c r="U36" s="194">
        <f>SUM(U13:X34)</f>
        <v>0</v>
      </c>
      <c r="V36" s="195"/>
      <c r="W36" s="195"/>
      <c r="X36" s="196"/>
      <c r="Y36" s="194">
        <f>SUM(Y13:AB34)</f>
        <v>0</v>
      </c>
      <c r="Z36" s="195"/>
      <c r="AA36" s="195"/>
      <c r="AB36" s="196"/>
      <c r="AC36" s="194">
        <f>SUM(AC13:AF34)</f>
        <v>0</v>
      </c>
      <c r="AD36" s="195"/>
      <c r="AE36" s="195"/>
      <c r="AF36" s="196"/>
      <c r="AG36" s="194">
        <f>SUM(AG13:AJ34)</f>
        <v>0</v>
      </c>
      <c r="AH36" s="195"/>
      <c r="AI36" s="195"/>
      <c r="AJ36" s="196"/>
      <c r="AK36" s="194">
        <f>SUM(AK13:AN34)</f>
        <v>0</v>
      </c>
      <c r="AL36" s="195"/>
      <c r="AM36" s="195"/>
      <c r="AN36" s="196"/>
      <c r="AO36" s="194">
        <f>SUM(AO13:AR34)</f>
        <v>0</v>
      </c>
      <c r="AP36" s="195"/>
      <c r="AQ36" s="195"/>
      <c r="AR36" s="196"/>
      <c r="AS36" s="194">
        <f>SUM(AS13:AV34)</f>
        <v>0</v>
      </c>
      <c r="AT36" s="195"/>
      <c r="AU36" s="195"/>
      <c r="AV36" s="196"/>
      <c r="AW36" s="194">
        <f>SUM(AW13:AZ34)</f>
        <v>0</v>
      </c>
      <c r="AX36" s="195"/>
      <c r="AY36" s="195"/>
      <c r="AZ36" s="196"/>
    </row>
    <row r="37" spans="1:52" ht="15.75" x14ac:dyDescent="0.25">
      <c r="A37" s="99"/>
      <c r="B37" s="100" t="s">
        <v>80</v>
      </c>
      <c r="C37" s="101"/>
      <c r="D37" s="102"/>
      <c r="E37" s="194" t="e">
        <f>E35</f>
        <v>#DIV/0!</v>
      </c>
      <c r="F37" s="195"/>
      <c r="G37" s="195"/>
      <c r="H37" s="196"/>
      <c r="I37" s="197" t="e">
        <f>I35+E37</f>
        <v>#DIV/0!</v>
      </c>
      <c r="J37" s="198"/>
      <c r="K37" s="198"/>
      <c r="L37" s="199"/>
      <c r="M37" s="197" t="e">
        <f>M35+I37</f>
        <v>#DIV/0!</v>
      </c>
      <c r="N37" s="198"/>
      <c r="O37" s="198"/>
      <c r="P37" s="199"/>
      <c r="Q37" s="197" t="e">
        <f>Q35+M37</f>
        <v>#DIV/0!</v>
      </c>
      <c r="R37" s="198"/>
      <c r="S37" s="198"/>
      <c r="T37" s="199"/>
      <c r="U37" s="197" t="e">
        <f>U35+Q37</f>
        <v>#DIV/0!</v>
      </c>
      <c r="V37" s="198"/>
      <c r="W37" s="198"/>
      <c r="X37" s="199"/>
      <c r="Y37" s="197" t="e">
        <f>Y35+U37</f>
        <v>#DIV/0!</v>
      </c>
      <c r="Z37" s="198"/>
      <c r="AA37" s="198"/>
      <c r="AB37" s="199"/>
      <c r="AC37" s="197" t="e">
        <f>AC35+Y37</f>
        <v>#DIV/0!</v>
      </c>
      <c r="AD37" s="198"/>
      <c r="AE37" s="198"/>
      <c r="AF37" s="199"/>
      <c r="AG37" s="197" t="e">
        <f>AG35+AC37</f>
        <v>#DIV/0!</v>
      </c>
      <c r="AH37" s="198"/>
      <c r="AI37" s="198"/>
      <c r="AJ37" s="199"/>
      <c r="AK37" s="197" t="e">
        <f>AK35+AG37</f>
        <v>#DIV/0!</v>
      </c>
      <c r="AL37" s="198"/>
      <c r="AM37" s="198"/>
      <c r="AN37" s="199"/>
      <c r="AO37" s="197" t="e">
        <f>AO35+AK37</f>
        <v>#DIV/0!</v>
      </c>
      <c r="AP37" s="198"/>
      <c r="AQ37" s="198"/>
      <c r="AR37" s="199"/>
      <c r="AS37" s="197" t="e">
        <f>AS35+AO37</f>
        <v>#DIV/0!</v>
      </c>
      <c r="AT37" s="198"/>
      <c r="AU37" s="198"/>
      <c r="AV37" s="199"/>
      <c r="AW37" s="197" t="e">
        <f>AW35+AS37</f>
        <v>#DIV/0!</v>
      </c>
      <c r="AX37" s="198"/>
      <c r="AY37" s="198"/>
      <c r="AZ37" s="199"/>
    </row>
    <row r="38" spans="1:52" ht="15.75" x14ac:dyDescent="0.25">
      <c r="A38" s="103"/>
      <c r="B38" s="104" t="s">
        <v>81</v>
      </c>
      <c r="C38" s="105"/>
      <c r="D38" s="106"/>
      <c r="E38" s="200">
        <f>E36</f>
        <v>0</v>
      </c>
      <c r="F38" s="201"/>
      <c r="G38" s="201"/>
      <c r="H38" s="202"/>
      <c r="I38" s="203">
        <f>I36+E38</f>
        <v>0</v>
      </c>
      <c r="J38" s="201"/>
      <c r="K38" s="201"/>
      <c r="L38" s="202"/>
      <c r="M38" s="203">
        <f>M36+I38</f>
        <v>0</v>
      </c>
      <c r="N38" s="201"/>
      <c r="O38" s="201"/>
      <c r="P38" s="202"/>
      <c r="Q38" s="203">
        <f>Q36+M38</f>
        <v>0</v>
      </c>
      <c r="R38" s="201"/>
      <c r="S38" s="201"/>
      <c r="T38" s="202"/>
      <c r="U38" s="203">
        <f>U36+Q38</f>
        <v>0</v>
      </c>
      <c r="V38" s="201"/>
      <c r="W38" s="201"/>
      <c r="X38" s="202"/>
      <c r="Y38" s="203">
        <f>Y36+U38</f>
        <v>0</v>
      </c>
      <c r="Z38" s="201"/>
      <c r="AA38" s="201"/>
      <c r="AB38" s="202"/>
      <c r="AC38" s="203">
        <f>AC36+Y38</f>
        <v>0</v>
      </c>
      <c r="AD38" s="201"/>
      <c r="AE38" s="201"/>
      <c r="AF38" s="202"/>
      <c r="AG38" s="203">
        <f>AG36+AC38</f>
        <v>0</v>
      </c>
      <c r="AH38" s="201"/>
      <c r="AI38" s="201"/>
      <c r="AJ38" s="202"/>
      <c r="AK38" s="203">
        <f>AK36+AG38</f>
        <v>0</v>
      </c>
      <c r="AL38" s="201"/>
      <c r="AM38" s="201"/>
      <c r="AN38" s="202"/>
      <c r="AO38" s="203">
        <f>AO36+AK38</f>
        <v>0</v>
      </c>
      <c r="AP38" s="201"/>
      <c r="AQ38" s="201"/>
      <c r="AR38" s="202"/>
      <c r="AS38" s="203">
        <f>AS36+AO38</f>
        <v>0</v>
      </c>
      <c r="AT38" s="201"/>
      <c r="AU38" s="201"/>
      <c r="AV38" s="202"/>
      <c r="AW38" s="203">
        <f>AW36+AS38</f>
        <v>0</v>
      </c>
      <c r="AX38" s="201"/>
      <c r="AY38" s="201"/>
      <c r="AZ38" s="202"/>
    </row>
    <row r="39" spans="1:52" x14ac:dyDescent="0.2">
      <c r="AO39" s="132"/>
      <c r="AP39" s="132"/>
      <c r="AQ39" s="132"/>
      <c r="AR39" s="137"/>
    </row>
  </sheetData>
  <mergeCells count="179">
    <mergeCell ref="AC10:AF10"/>
    <mergeCell ref="AG10:AJ10"/>
    <mergeCell ref="AK10:AN10"/>
    <mergeCell ref="AO10:AR10"/>
    <mergeCell ref="AS10:AV10"/>
    <mergeCell ref="AW10:AZ10"/>
    <mergeCell ref="E10:H10"/>
    <mergeCell ref="I10:L10"/>
    <mergeCell ref="M10:P10"/>
    <mergeCell ref="Q10:T10"/>
    <mergeCell ref="U10:X10"/>
    <mergeCell ref="Y10:AB10"/>
    <mergeCell ref="Y33:AB33"/>
    <mergeCell ref="AK33:AN33"/>
    <mergeCell ref="AO33:AR33"/>
    <mergeCell ref="AS33:AV33"/>
    <mergeCell ref="AW33:AZ33"/>
    <mergeCell ref="AW28:AZ28"/>
    <mergeCell ref="AO31:AR31"/>
    <mergeCell ref="AS31:AV31"/>
    <mergeCell ref="AW31:AZ31"/>
    <mergeCell ref="I31:L31"/>
    <mergeCell ref="M31:P31"/>
    <mergeCell ref="Q31:T31"/>
    <mergeCell ref="U31:X31"/>
    <mergeCell ref="Y31:AB31"/>
    <mergeCell ref="AK31:AN31"/>
    <mergeCell ref="AO25:AR25"/>
    <mergeCell ref="AS25:AV25"/>
    <mergeCell ref="I28:L28"/>
    <mergeCell ref="M28:P28"/>
    <mergeCell ref="Q28:T28"/>
    <mergeCell ref="U28:X28"/>
    <mergeCell ref="Y28:AB28"/>
    <mergeCell ref="AK28:AN28"/>
    <mergeCell ref="AO28:AR28"/>
    <mergeCell ref="AS28:AV28"/>
    <mergeCell ref="AO22:AR22"/>
    <mergeCell ref="AS22:AV22"/>
    <mergeCell ref="E25:H25"/>
    <mergeCell ref="I25:L25"/>
    <mergeCell ref="M25:P25"/>
    <mergeCell ref="Q25:T25"/>
    <mergeCell ref="U25:X25"/>
    <mergeCell ref="Y25:AB25"/>
    <mergeCell ref="AC25:AF25"/>
    <mergeCell ref="AG25:AJ25"/>
    <mergeCell ref="E22:H22"/>
    <mergeCell ref="I22:L22"/>
    <mergeCell ref="M22:P22"/>
    <mergeCell ref="Q22:T22"/>
    <mergeCell ref="U22:X22"/>
    <mergeCell ref="Y22:AB22"/>
    <mergeCell ref="AW16:AZ16"/>
    <mergeCell ref="I19:L19"/>
    <mergeCell ref="M19:P19"/>
    <mergeCell ref="Q19:T19"/>
    <mergeCell ref="U19:X19"/>
    <mergeCell ref="Y19:AB19"/>
    <mergeCell ref="AK19:AN19"/>
    <mergeCell ref="AO19:AR19"/>
    <mergeCell ref="AS19:AV19"/>
    <mergeCell ref="AW19:AZ19"/>
    <mergeCell ref="AS13:AV13"/>
    <mergeCell ref="I16:L16"/>
    <mergeCell ref="M16:P16"/>
    <mergeCell ref="Q16:T16"/>
    <mergeCell ref="U16:X16"/>
    <mergeCell ref="Y16:AB16"/>
    <mergeCell ref="AG16:AJ16"/>
    <mergeCell ref="AK16:AN16"/>
    <mergeCell ref="AO16:AR16"/>
    <mergeCell ref="AS16:AV16"/>
    <mergeCell ref="I13:L13"/>
    <mergeCell ref="M13:P13"/>
    <mergeCell ref="Q13:T13"/>
    <mergeCell ref="U13:X13"/>
    <mergeCell ref="Y13:AB13"/>
    <mergeCell ref="AO13:AR13"/>
    <mergeCell ref="AO35:AR35"/>
    <mergeCell ref="AO36:AR36"/>
    <mergeCell ref="AO37:AR37"/>
    <mergeCell ref="AO38:AR38"/>
    <mergeCell ref="AS35:AV35"/>
    <mergeCell ref="AS36:AV36"/>
    <mergeCell ref="AS37:AV37"/>
    <mergeCell ref="AS38:AV38"/>
    <mergeCell ref="E31:H31"/>
    <mergeCell ref="AC31:AF31"/>
    <mergeCell ref="AG31:AJ31"/>
    <mergeCell ref="E33:H33"/>
    <mergeCell ref="AC33:AF33"/>
    <mergeCell ref="AG33:AJ33"/>
    <mergeCell ref="I33:L33"/>
    <mergeCell ref="M33:P33"/>
    <mergeCell ref="Q33:T33"/>
    <mergeCell ref="U33:X33"/>
    <mergeCell ref="Y37:AB37"/>
    <mergeCell ref="I38:L38"/>
    <mergeCell ref="M38:P38"/>
    <mergeCell ref="Q38:T38"/>
    <mergeCell ref="U38:X38"/>
    <mergeCell ref="Y38:AB38"/>
    <mergeCell ref="M35:P35"/>
    <mergeCell ref="Q35:T35"/>
    <mergeCell ref="U35:X35"/>
    <mergeCell ref="Y35:AB35"/>
    <mergeCell ref="I36:L36"/>
    <mergeCell ref="M36:P36"/>
    <mergeCell ref="Q36:T36"/>
    <mergeCell ref="U36:X36"/>
    <mergeCell ref="Y36:AB36"/>
    <mergeCell ref="I11:L11"/>
    <mergeCell ref="M11:P11"/>
    <mergeCell ref="Q11:T11"/>
    <mergeCell ref="U11:X11"/>
    <mergeCell ref="Y11:AB11"/>
    <mergeCell ref="AS11:AV11"/>
    <mergeCell ref="AO11:AR11"/>
    <mergeCell ref="A6:AZ6"/>
    <mergeCell ref="AC19:AF19"/>
    <mergeCell ref="AG19:AJ19"/>
    <mergeCell ref="AG22:AJ22"/>
    <mergeCell ref="AK22:AN22"/>
    <mergeCell ref="AW22:AZ22"/>
    <mergeCell ref="A7:AZ7"/>
    <mergeCell ref="E13:H13"/>
    <mergeCell ref="AC13:AF13"/>
    <mergeCell ref="AG13:AJ13"/>
    <mergeCell ref="AW25:AZ25"/>
    <mergeCell ref="E28:H28"/>
    <mergeCell ref="AC28:AF28"/>
    <mergeCell ref="AG28:AJ28"/>
    <mergeCell ref="A3:AZ3"/>
    <mergeCell ref="E38:H38"/>
    <mergeCell ref="AC38:AF38"/>
    <mergeCell ref="AG38:AJ38"/>
    <mergeCell ref="AK38:AN38"/>
    <mergeCell ref="AW38:AZ38"/>
    <mergeCell ref="AW37:AZ37"/>
    <mergeCell ref="E36:H36"/>
    <mergeCell ref="AC36:AF36"/>
    <mergeCell ref="AG36:AJ36"/>
    <mergeCell ref="AK36:AN36"/>
    <mergeCell ref="AW36:AZ36"/>
    <mergeCell ref="I37:L37"/>
    <mergeCell ref="M37:P37"/>
    <mergeCell ref="Q37:T37"/>
    <mergeCell ref="U37:X37"/>
    <mergeCell ref="E16:H16"/>
    <mergeCell ref="AC16:AF16"/>
    <mergeCell ref="E37:H37"/>
    <mergeCell ref="AC37:AF37"/>
    <mergeCell ref="AG37:AJ37"/>
    <mergeCell ref="AK37:AN37"/>
    <mergeCell ref="E19:H19"/>
    <mergeCell ref="AC22:AF22"/>
    <mergeCell ref="AK25:AN25"/>
    <mergeCell ref="I35:L35"/>
    <mergeCell ref="A1:AZ2"/>
    <mergeCell ref="A4:AZ5"/>
    <mergeCell ref="A8:AZ8"/>
    <mergeCell ref="A9:A11"/>
    <mergeCell ref="B9:B11"/>
    <mergeCell ref="E35:H35"/>
    <mergeCell ref="AC35:AF35"/>
    <mergeCell ref="AG35:AJ35"/>
    <mergeCell ref="AK35:AN35"/>
    <mergeCell ref="AW35:AZ35"/>
    <mergeCell ref="C9:C11"/>
    <mergeCell ref="D9:D11"/>
    <mergeCell ref="E9:AZ9"/>
    <mergeCell ref="E11:H11"/>
    <mergeCell ref="AC11:AF11"/>
    <mergeCell ref="AK13:AN13"/>
    <mergeCell ref="AW13:AZ13"/>
    <mergeCell ref="AG11:AJ11"/>
    <mergeCell ref="AK11:AN11"/>
    <mergeCell ref="AW11:AZ11"/>
  </mergeCells>
  <printOptions horizontalCentered="1"/>
  <pageMargins left="0.47244094488188981" right="0.19685039370078741" top="0.98425196850393704" bottom="0.78740157480314965" header="0.31496062992125984" footer="0.31496062992125984"/>
  <pageSetup paperSize="9" scale="5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</vt:lpstr>
      <vt:lpstr>CRONOGRAMA</vt:lpstr>
      <vt:lpstr>CRONOGRAMA!Area_de_impressao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Vitória</dc:creator>
  <cp:lastModifiedBy>adriel_5810 mackoviak</cp:lastModifiedBy>
  <cp:lastPrinted>2023-01-16T16:50:25Z</cp:lastPrinted>
  <dcterms:created xsi:type="dcterms:W3CDTF">2007-08-20T19:01:18Z</dcterms:created>
  <dcterms:modified xsi:type="dcterms:W3CDTF">2023-01-23T14:23:22Z</dcterms:modified>
</cp:coreProperties>
</file>