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3\PROC 11603-2022 - ORLA RAPHAEL - DADE\DLC\"/>
    </mc:Choice>
  </mc:AlternateContent>
  <bookViews>
    <workbookView xWindow="0" yWindow="0" windowWidth="28800" windowHeight="11835" tabRatio="790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PLANILHA!$A$8:$F$8</definedName>
    <definedName name="_xlnm.Print_Area" localSheetId="1">CRONOGRAMA!$A$1:$O$63</definedName>
    <definedName name="_xlnm.Print_Area" localSheetId="0">PLANILHA!$A$1:$F$763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PLANILHA!$1:$11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O49" i="9" l="1"/>
  <c r="O30" i="9" l="1"/>
  <c r="O33" i="9"/>
  <c r="O36" i="9"/>
  <c r="O39" i="9"/>
  <c r="O42" i="9"/>
  <c r="O45" i="9"/>
  <c r="O48" i="9"/>
  <c r="O27" i="9"/>
  <c r="O24" i="9"/>
  <c r="O21" i="9"/>
  <c r="O18" i="9"/>
  <c r="O15" i="9"/>
  <c r="F268" i="11" l="1"/>
  <c r="F15" i="11"/>
  <c r="F22" i="11"/>
  <c r="F23" i="11" s="1"/>
  <c r="F27" i="11" l="1"/>
  <c r="F26" i="11"/>
  <c r="F28" i="11" l="1"/>
  <c r="F38" i="11"/>
  <c r="F39" i="11" s="1"/>
  <c r="F16" i="11"/>
  <c r="F31" i="11" l="1"/>
  <c r="F18" i="11"/>
  <c r="F17" i="11"/>
  <c r="F19" i="11" l="1"/>
  <c r="F42" i="11"/>
  <c r="F44" i="11" l="1"/>
  <c r="F43" i="11"/>
  <c r="F32" i="11"/>
  <c r="F33" i="11" s="1"/>
  <c r="O16" i="9" s="1"/>
  <c r="F48" i="11"/>
  <c r="M16" i="9" l="1"/>
  <c r="N16" i="9"/>
  <c r="H16" i="9"/>
  <c r="L16" i="9"/>
  <c r="K16" i="9"/>
  <c r="F53" i="11"/>
  <c r="F49" i="11"/>
  <c r="F45" i="11"/>
  <c r="F50" i="11" l="1"/>
  <c r="G16" i="9"/>
  <c r="E16" i="9"/>
  <c r="I16" i="9"/>
  <c r="F16" i="9"/>
  <c r="D16" i="9"/>
  <c r="C16" i="9"/>
  <c r="J16" i="9"/>
  <c r="F54" i="11"/>
  <c r="F59" i="11" l="1"/>
  <c r="F55" i="11"/>
  <c r="F56" i="11" s="1"/>
  <c r="F60" i="11" l="1"/>
  <c r="F63" i="11"/>
  <c r="F64" i="11" s="1"/>
  <c r="F72" i="11" l="1"/>
  <c r="F73" i="11" l="1"/>
  <c r="F86" i="11"/>
  <c r="F87" i="11" s="1"/>
  <c r="F67" i="11"/>
  <c r="F68" i="11"/>
  <c r="F69" i="11" l="1"/>
  <c r="F74" i="11"/>
  <c r="F80" i="11"/>
  <c r="F81" i="11" l="1"/>
  <c r="F76" i="11"/>
  <c r="F75" i="11"/>
  <c r="F90" i="11"/>
  <c r="F77" i="11" l="1"/>
  <c r="O19" i="9" s="1"/>
  <c r="J19" i="9" s="1"/>
  <c r="F91" i="11"/>
  <c r="F107" i="11"/>
  <c r="I19" i="9" l="1"/>
  <c r="F116" i="11"/>
  <c r="F92" i="11"/>
  <c r="F108" i="11"/>
  <c r="F93" i="11" l="1"/>
  <c r="F126" i="11"/>
  <c r="F125" i="11"/>
  <c r="F109" i="11"/>
  <c r="F110" i="11"/>
  <c r="F117" i="11"/>
  <c r="F127" i="11" l="1"/>
  <c r="F111" i="11"/>
  <c r="F130" i="11"/>
  <c r="F131" i="11"/>
  <c r="F118" i="11"/>
  <c r="F94" i="11"/>
  <c r="F132" i="11" l="1"/>
  <c r="F119" i="11"/>
  <c r="F95" i="11"/>
  <c r="F135" i="11"/>
  <c r="F121" i="11" l="1"/>
  <c r="F120" i="11"/>
  <c r="F136" i="11"/>
  <c r="F144" i="11"/>
  <c r="F96" i="11"/>
  <c r="F122" i="11" l="1"/>
  <c r="F152" i="11"/>
  <c r="F145" i="11"/>
  <c r="F97" i="11"/>
  <c r="F137" i="11"/>
  <c r="F138" i="11"/>
  <c r="F139" i="11" l="1"/>
  <c r="F153" i="11"/>
  <c r="F146" i="11"/>
  <c r="F98" i="11"/>
  <c r="O25" i="9"/>
  <c r="N25" i="9" s="1"/>
  <c r="F168" i="11"/>
  <c r="F154" i="11" l="1"/>
  <c r="F196" i="11"/>
  <c r="F197" i="11" s="1"/>
  <c r="M25" i="9"/>
  <c r="F169" i="11"/>
  <c r="F147" i="11"/>
  <c r="F148" i="11"/>
  <c r="F184" i="11"/>
  <c r="F99" i="11"/>
  <c r="F149" i="11" l="1"/>
  <c r="F155" i="11"/>
  <c r="F170" i="11"/>
  <c r="F185" i="11"/>
  <c r="F100" i="11"/>
  <c r="F156" i="11" l="1"/>
  <c r="F101" i="11"/>
  <c r="F171" i="11"/>
  <c r="F186" i="11"/>
  <c r="F200" i="11"/>
  <c r="F157" i="11" l="1"/>
  <c r="F103" i="11"/>
  <c r="F102" i="11"/>
  <c r="F172" i="11"/>
  <c r="F206" i="11"/>
  <c r="F187" i="11"/>
  <c r="F201" i="11"/>
  <c r="F202" i="11"/>
  <c r="F203" i="11" l="1"/>
  <c r="F104" i="11"/>
  <c r="O22" i="9" s="1"/>
  <c r="L22" i="9" s="1"/>
  <c r="F158" i="11"/>
  <c r="F207" i="11"/>
  <c r="F208" i="11"/>
  <c r="F212" i="11"/>
  <c r="F173" i="11"/>
  <c r="F189" i="11"/>
  <c r="F209" i="11" l="1"/>
  <c r="F159" i="11"/>
  <c r="F213" i="11"/>
  <c r="F190" i="11"/>
  <c r="K22" i="9"/>
  <c r="F174" i="11"/>
  <c r="F221" i="11"/>
  <c r="F220" i="11"/>
  <c r="F222" i="11" l="1"/>
  <c r="F160" i="11"/>
  <c r="F214" i="11"/>
  <c r="F192" i="11"/>
  <c r="F191" i="11"/>
  <c r="F225" i="11"/>
  <c r="F175" i="11"/>
  <c r="F226" i="11"/>
  <c r="F227" i="11" l="1"/>
  <c r="F193" i="11"/>
  <c r="F161" i="11"/>
  <c r="F162" i="11"/>
  <c r="F176" i="11"/>
  <c r="F215" i="11"/>
  <c r="F216" i="11"/>
  <c r="F230" i="11"/>
  <c r="F231" i="11"/>
  <c r="F217" i="11" l="1"/>
  <c r="F232" i="11"/>
  <c r="F163" i="11"/>
  <c r="O28" i="9" s="1"/>
  <c r="L28" i="9" s="1"/>
  <c r="F177" i="11"/>
  <c r="F235" i="11"/>
  <c r="K28" i="9" l="1"/>
  <c r="F178" i="11"/>
  <c r="F250" i="11"/>
  <c r="F179" i="11"/>
  <c r="F236" i="11"/>
  <c r="F180" i="11" l="1"/>
  <c r="F251" i="11"/>
  <c r="F237" i="11"/>
  <c r="F269" i="11"/>
  <c r="F299" i="11" l="1"/>
  <c r="F295" i="11"/>
  <c r="F270" i="11"/>
  <c r="F252" i="11"/>
  <c r="F238" i="11"/>
  <c r="F296" i="11" l="1"/>
  <c r="F300" i="11"/>
  <c r="F253" i="11"/>
  <c r="F271" i="11"/>
  <c r="F254" i="11"/>
  <c r="F239" i="11"/>
  <c r="F301" i="11" l="1"/>
  <c r="F317" i="11"/>
  <c r="F240" i="11"/>
  <c r="F255" i="11"/>
  <c r="F257" i="11"/>
  <c r="F272" i="11"/>
  <c r="F302" i="11"/>
  <c r="F303" i="11" l="1"/>
  <c r="F241" i="11"/>
  <c r="F339" i="11"/>
  <c r="F340" i="11"/>
  <c r="F318" i="11"/>
  <c r="F273" i="11"/>
  <c r="F256" i="11"/>
  <c r="F319" i="11" l="1"/>
  <c r="F304" i="11"/>
  <c r="F259" i="11"/>
  <c r="F344" i="11"/>
  <c r="F274" i="11"/>
  <c r="F242" i="11"/>
  <c r="F341" i="11"/>
  <c r="F260" i="11" l="1"/>
  <c r="F243" i="11"/>
  <c r="F350" i="11"/>
  <c r="F320" i="11"/>
  <c r="F345" i="11"/>
  <c r="F305" i="11"/>
  <c r="F275" i="11"/>
  <c r="F346" i="11"/>
  <c r="F347" i="11" l="1"/>
  <c r="F244" i="11"/>
  <c r="F245" i="11"/>
  <c r="F368" i="11"/>
  <c r="F369" i="11" s="1"/>
  <c r="F261" i="11"/>
  <c r="F306" i="11"/>
  <c r="F351" i="11"/>
  <c r="F359" i="11"/>
  <c r="F322" i="11"/>
  <c r="F276" i="11"/>
  <c r="F246" i="11" l="1"/>
  <c r="F262" i="11"/>
  <c r="F352" i="11"/>
  <c r="F323" i="11"/>
  <c r="F277" i="11"/>
  <c r="F307" i="11"/>
  <c r="F360" i="11"/>
  <c r="F324" i="11" l="1"/>
  <c r="F372" i="11"/>
  <c r="F373" i="11"/>
  <c r="F353" i="11"/>
  <c r="F278" i="11"/>
  <c r="F308" i="11"/>
  <c r="F263" i="11"/>
  <c r="F361" i="11"/>
  <c r="F362" i="11" l="1"/>
  <c r="F309" i="11"/>
  <c r="F374" i="11"/>
  <c r="F355" i="11"/>
  <c r="F264" i="11"/>
  <c r="F265" i="11" s="1"/>
  <c r="F325" i="11"/>
  <c r="F354" i="11"/>
  <c r="F377" i="11"/>
  <c r="F279" i="11"/>
  <c r="F356" i="11" l="1"/>
  <c r="F280" i="11"/>
  <c r="F310" i="11"/>
  <c r="F378" i="11"/>
  <c r="F327" i="11"/>
  <c r="F364" i="11"/>
  <c r="F363" i="11"/>
  <c r="F391" i="11"/>
  <c r="F394" i="11" l="1"/>
  <c r="F393" i="11"/>
  <c r="F312" i="11"/>
  <c r="F328" i="11"/>
  <c r="F311" i="11"/>
  <c r="F365" i="11"/>
  <c r="F379" i="11"/>
  <c r="F281" i="11"/>
  <c r="F413" i="11"/>
  <c r="F392" i="11"/>
  <c r="F313" i="11" l="1"/>
  <c r="F430" i="11"/>
  <c r="F440" i="11"/>
  <c r="F329" i="11"/>
  <c r="F414" i="11"/>
  <c r="F282" i="11"/>
  <c r="F380" i="11"/>
  <c r="F434" i="11" l="1"/>
  <c r="F441" i="11"/>
  <c r="F453" i="11"/>
  <c r="F330" i="11"/>
  <c r="F415" i="11"/>
  <c r="F396" i="11"/>
  <c r="F395" i="11"/>
  <c r="F283" i="11"/>
  <c r="F398" i="11" l="1"/>
  <c r="F284" i="11"/>
  <c r="F397" i="11"/>
  <c r="F416" i="11"/>
  <c r="F462" i="11"/>
  <c r="F381" i="11"/>
  <c r="F332" i="11"/>
  <c r="F442" i="11"/>
  <c r="F454" i="11"/>
  <c r="F400" i="11"/>
  <c r="F333" i="11" l="1"/>
  <c r="F456" i="11"/>
  <c r="F455" i="11"/>
  <c r="F463" i="11"/>
  <c r="F475" i="11"/>
  <c r="F285" i="11"/>
  <c r="F399" i="11"/>
  <c r="F483" i="11"/>
  <c r="F484" i="11" s="1"/>
  <c r="F443" i="11"/>
  <c r="F417" i="11"/>
  <c r="F457" i="11" l="1"/>
  <c r="F444" i="11"/>
  <c r="F286" i="11"/>
  <c r="F402" i="11"/>
  <c r="F418" i="11"/>
  <c r="F476" i="11"/>
  <c r="F467" i="11"/>
  <c r="F334" i="11"/>
  <c r="F335" i="11"/>
  <c r="F382" i="11"/>
  <c r="F465" i="11" l="1"/>
  <c r="F419" i="11"/>
  <c r="F403" i="11"/>
  <c r="F477" i="11"/>
  <c r="F487" i="11"/>
  <c r="F287" i="11"/>
  <c r="F445" i="11"/>
  <c r="F383" i="11"/>
  <c r="F336" i="11"/>
  <c r="F446" i="11" l="1"/>
  <c r="F289" i="11"/>
  <c r="F478" i="11"/>
  <c r="F420" i="11"/>
  <c r="F494" i="11"/>
  <c r="F493" i="11"/>
  <c r="F384" i="11"/>
  <c r="F288" i="11"/>
  <c r="F404" i="11"/>
  <c r="F489" i="11"/>
  <c r="F488" i="11"/>
  <c r="F466" i="11"/>
  <c r="F479" i="11"/>
  <c r="F480" i="11" l="1"/>
  <c r="F495" i="11"/>
  <c r="F490" i="11"/>
  <c r="F290" i="11"/>
  <c r="O31" i="9" s="1"/>
  <c r="D31" i="9" s="1"/>
  <c r="F405" i="11"/>
  <c r="F447" i="11"/>
  <c r="F386" i="11"/>
  <c r="F385" i="11"/>
  <c r="F498" i="11"/>
  <c r="F421" i="11"/>
  <c r="F464" i="11"/>
  <c r="F409" i="11" l="1"/>
  <c r="D52" i="9"/>
  <c r="F387" i="11"/>
  <c r="C31" i="9"/>
  <c r="F468" i="11"/>
  <c r="F406" i="11"/>
  <c r="F422" i="11"/>
  <c r="F507" i="11"/>
  <c r="F511" i="11"/>
  <c r="F512" i="11" s="1"/>
  <c r="F506" i="11"/>
  <c r="F499" i="11"/>
  <c r="F448" i="11"/>
  <c r="F449" i="11"/>
  <c r="F508" i="11" l="1"/>
  <c r="C52" i="9"/>
  <c r="F423" i="11"/>
  <c r="F470" i="11"/>
  <c r="F469" i="11"/>
  <c r="F500" i="11"/>
  <c r="F407" i="11"/>
  <c r="F450" i="11"/>
  <c r="F410" i="11" l="1"/>
  <c r="F501" i="11"/>
  <c r="F424" i="11"/>
  <c r="F515" i="11"/>
  <c r="F471" i="11"/>
  <c r="F502" i="11"/>
  <c r="F503" i="11" l="1"/>
  <c r="F425" i="11"/>
  <c r="F537" i="11"/>
  <c r="F516" i="11"/>
  <c r="F549" i="11"/>
  <c r="F538" i="11" l="1"/>
  <c r="F551" i="11"/>
  <c r="F517" i="11"/>
  <c r="F550" i="11"/>
  <c r="F426" i="11"/>
  <c r="F552" i="11" l="1"/>
  <c r="F518" i="11"/>
  <c r="F539" i="11"/>
  <c r="F427" i="11"/>
  <c r="F560" i="11"/>
  <c r="F561" i="11" s="1"/>
  <c r="F556" i="11"/>
  <c r="F555" i="11"/>
  <c r="F557" i="11" l="1"/>
  <c r="F428" i="11"/>
  <c r="F540" i="11"/>
  <c r="F519" i="11"/>
  <c r="F541" i="11" l="1"/>
  <c r="F429" i="11"/>
  <c r="F520" i="11"/>
  <c r="F565" i="11"/>
  <c r="F564" i="11"/>
  <c r="F566" i="11" l="1"/>
  <c r="F569" i="11"/>
  <c r="F542" i="11"/>
  <c r="F521" i="11"/>
  <c r="F431" i="11"/>
  <c r="F579" i="11" l="1"/>
  <c r="F522" i="11"/>
  <c r="F432" i="11"/>
  <c r="F543" i="11"/>
  <c r="F570" i="11"/>
  <c r="F580" i="11" l="1"/>
  <c r="F523" i="11"/>
  <c r="F571" i="11"/>
  <c r="F545" i="11"/>
  <c r="F433" i="11"/>
  <c r="F581" i="11"/>
  <c r="F544" i="11"/>
  <c r="F546" i="11" l="1"/>
  <c r="F436" i="11"/>
  <c r="F524" i="11"/>
  <c r="F582" i="11"/>
  <c r="F616" i="11"/>
  <c r="F602" i="11"/>
  <c r="F572" i="11"/>
  <c r="F625" i="11"/>
  <c r="F626" i="11" s="1"/>
  <c r="F435" i="11"/>
  <c r="F629" i="11" l="1"/>
  <c r="F630" i="11"/>
  <c r="F583" i="11"/>
  <c r="F617" i="11"/>
  <c r="F525" i="11"/>
  <c r="F603" i="11"/>
  <c r="F437" i="11"/>
  <c r="O34" i="9" s="1"/>
  <c r="F34" i="9" s="1"/>
  <c r="F573" i="11"/>
  <c r="F631" i="11" l="1"/>
  <c r="F618" i="11"/>
  <c r="E34" i="9"/>
  <c r="E52" i="9" s="1"/>
  <c r="F52" i="9"/>
  <c r="F574" i="11"/>
  <c r="F604" i="11"/>
  <c r="F584" i="11"/>
  <c r="F634" i="11"/>
  <c r="F526" i="11"/>
  <c r="F635" i="11" l="1"/>
  <c r="F605" i="11"/>
  <c r="F575" i="11"/>
  <c r="F576" i="11" s="1"/>
  <c r="F621" i="11"/>
  <c r="F619" i="11"/>
  <c r="F527" i="11"/>
  <c r="F585" i="11"/>
  <c r="F644" i="11"/>
  <c r="F645" i="11"/>
  <c r="F622" i="11" l="1"/>
  <c r="F646" i="11"/>
  <c r="F528" i="11"/>
  <c r="F650" i="11"/>
  <c r="F636" i="11"/>
  <c r="F586" i="11"/>
  <c r="F606" i="11"/>
  <c r="F649" i="11"/>
  <c r="F651" i="11" l="1"/>
  <c r="F655" i="11"/>
  <c r="F587" i="11"/>
  <c r="F637" i="11"/>
  <c r="F607" i="11"/>
  <c r="F529" i="11"/>
  <c r="F638" i="11" l="1"/>
  <c r="F530" i="11"/>
  <c r="F608" i="11"/>
  <c r="F665" i="11"/>
  <c r="F531" i="11"/>
  <c r="F656" i="11"/>
  <c r="F588" i="11"/>
  <c r="F532" i="11" l="1"/>
  <c r="O37" i="9" s="1"/>
  <c r="H37" i="9" s="1"/>
  <c r="H52" i="9" s="1"/>
  <c r="F666" i="11"/>
  <c r="F657" i="11"/>
  <c r="F609" i="11"/>
  <c r="F639" i="11"/>
  <c r="F589" i="11"/>
  <c r="F685" i="11"/>
  <c r="G37" i="9" l="1"/>
  <c r="G52" i="9" s="1"/>
  <c r="F686" i="11"/>
  <c r="F698" i="11"/>
  <c r="F659" i="11"/>
  <c r="F590" i="11"/>
  <c r="F667" i="11"/>
  <c r="F611" i="11"/>
  <c r="F610" i="11"/>
  <c r="F640" i="11"/>
  <c r="F641" i="11" s="1"/>
  <c r="F612" i="11" l="1"/>
  <c r="F705" i="11"/>
  <c r="F591" i="11"/>
  <c r="F661" i="11"/>
  <c r="F699" i="11"/>
  <c r="F668" i="11"/>
  <c r="F660" i="11"/>
  <c r="F687" i="11"/>
  <c r="F662" i="11" l="1"/>
  <c r="F688" i="11"/>
  <c r="F592" i="11"/>
  <c r="F669" i="11"/>
  <c r="F700" i="11"/>
  <c r="F701" i="11"/>
  <c r="F714" i="11"/>
  <c r="F706" i="11"/>
  <c r="F702" i="11" l="1"/>
  <c r="F593" i="11"/>
  <c r="F715" i="11"/>
  <c r="F689" i="11"/>
  <c r="F670" i="11"/>
  <c r="F707" i="11"/>
  <c r="F708" i="11" s="1"/>
  <c r="F671" i="11" l="1"/>
  <c r="F594" i="11"/>
  <c r="F735" i="11"/>
  <c r="F690" i="11"/>
  <c r="F736" i="11" l="1"/>
  <c r="F716" i="11"/>
  <c r="F672" i="11"/>
  <c r="F595" i="11"/>
  <c r="F596" i="11"/>
  <c r="F691" i="11"/>
  <c r="F597" i="11" l="1"/>
  <c r="O40" i="9"/>
  <c r="J40" i="9" s="1"/>
  <c r="F737" i="11"/>
  <c r="F673" i="11"/>
  <c r="F717" i="11"/>
  <c r="F692" i="11"/>
  <c r="J52" i="9" l="1"/>
  <c r="I40" i="9"/>
  <c r="I52" i="9" s="1"/>
  <c r="F693" i="11"/>
  <c r="F718" i="11"/>
  <c r="F694" i="11"/>
  <c r="F695" i="11" s="1"/>
  <c r="F747" i="11"/>
  <c r="F674" i="11"/>
  <c r="F738" i="11"/>
  <c r="F748" i="11" l="1"/>
  <c r="F719" i="11"/>
  <c r="F675" i="11"/>
  <c r="F739" i="11"/>
  <c r="N49" i="9" l="1"/>
  <c r="F676" i="11"/>
  <c r="F740" i="11"/>
  <c r="F720" i="11"/>
  <c r="F721" i="11" l="1"/>
  <c r="F741" i="11"/>
  <c r="F742" i="11" s="1"/>
  <c r="F677" i="11"/>
  <c r="F723" i="11" l="1"/>
  <c r="F678" i="11"/>
  <c r="F724" i="11" l="1"/>
  <c r="F725" i="11"/>
  <c r="F679" i="11"/>
  <c r="F681" i="11" l="1"/>
  <c r="F680" i="11"/>
  <c r="F682" i="11" l="1"/>
  <c r="O43" i="9"/>
  <c r="L43" i="9" s="1"/>
  <c r="K43" i="9" l="1"/>
  <c r="K52" i="9" s="1"/>
  <c r="L52" i="9"/>
  <c r="F727" i="11" l="1"/>
  <c r="F728" i="11"/>
  <c r="F729" i="11" l="1"/>
  <c r="F730" i="11" l="1"/>
  <c r="F731" i="11"/>
  <c r="F732" i="11" s="1"/>
  <c r="E750" i="11" s="1"/>
  <c r="E751" i="11" s="1"/>
  <c r="O46" i="9" l="1"/>
  <c r="E752" i="11"/>
  <c r="N46" i="9" l="1"/>
  <c r="N52" i="9" s="1"/>
  <c r="M46" i="9"/>
  <c r="O52" i="9"/>
  <c r="M52" i="9"/>
</calcChain>
</file>

<file path=xl/sharedStrings.xml><?xml version="1.0" encoding="utf-8"?>
<sst xmlns="http://schemas.openxmlformats.org/spreadsheetml/2006/main" count="1171" uniqueCount="295">
  <si>
    <t>SERVIÇOS PRELIMINARES</t>
  </si>
  <si>
    <t>CANTEIRO DE OBRAS</t>
  </si>
  <si>
    <t>TOTAL DO ITEM</t>
  </si>
  <si>
    <t>SUPER ESTRUTURA</t>
  </si>
  <si>
    <t>ESTRUTURA CONCRETO - LAJE</t>
  </si>
  <si>
    <t>ESTRUTURA CONCRETO - PILAR E VIGA</t>
  </si>
  <si>
    <t>ALVENARIA DE VEDAÇÃO</t>
  </si>
  <si>
    <t>COBERTURA</t>
  </si>
  <si>
    <t>REVESTIMENTO</t>
  </si>
  <si>
    <t>PISO</t>
  </si>
  <si>
    <t>VIDRO</t>
  </si>
  <si>
    <t>PINTURA</t>
  </si>
  <si>
    <t>APARELHOS E METAIS SANITÁRIOS</t>
  </si>
  <si>
    <t>INSTALAÇÃO HIDRÁULICA</t>
  </si>
  <si>
    <t>Instalação Hidraulica</t>
  </si>
  <si>
    <t>Instalação Sanitária</t>
  </si>
  <si>
    <t>Drenagem</t>
  </si>
  <si>
    <t>INSTALAÇÃO ELÉTRICA</t>
  </si>
  <si>
    <t>DEMOLIÇÃO E LIMPEZA</t>
  </si>
  <si>
    <t>un</t>
  </si>
  <si>
    <t/>
  </si>
  <si>
    <t>M2</t>
  </si>
  <si>
    <t>FUNDAÇÃO</t>
  </si>
  <si>
    <t>H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</si>
  <si>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</si>
  <si>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</si>
  <si>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</si>
  <si>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</si>
  <si>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</si>
  <si>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</si>
  <si>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</si>
  <si>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</si>
  <si>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</si>
  <si>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UN</t>
  </si>
  <si>
    <t>TAPUME COM TELHA METÁLICA. AF_05/2018</t>
  </si>
  <si>
    <t>KG</t>
  </si>
  <si>
    <t>M3</t>
  </si>
  <si>
    <t>L</t>
  </si>
  <si>
    <t>TOTAL GERAL</t>
  </si>
  <si>
    <t>Prazo:</t>
  </si>
  <si>
    <t>L.S.:</t>
  </si>
  <si>
    <t>Desonerado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</si>
  <si>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</si>
  <si>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</si>
  <si>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</si>
  <si>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</si>
  <si>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</si>
  <si>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</si>
  <si>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</si>
  <si>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A</t>
  </si>
  <si>
    <t>ESQUADRIAS DE METÁLICA / MADEIRA</t>
  </si>
  <si>
    <t>URBANISMO</t>
  </si>
  <si>
    <t>C</t>
  </si>
  <si>
    <t>ISOLAMENTO DA ÁREA</t>
  </si>
  <si>
    <t>MICRODRENAGEM</t>
  </si>
  <si>
    <t>PISO INTERTRAVADO</t>
  </si>
  <si>
    <t>JARDIM</t>
  </si>
  <si>
    <t>FECHAMENTO</t>
  </si>
  <si>
    <t>BICLICLETÁRIO</t>
  </si>
  <si>
    <t>SERVIÇOS INICIAIS</t>
  </si>
  <si>
    <t>TX</t>
  </si>
  <si>
    <t>CJ</t>
  </si>
  <si>
    <t>UNMES</t>
  </si>
  <si>
    <t>B</t>
  </si>
  <si>
    <t>ENTRADA AÉREA DE ENERGIA E TELEFONE - 13 À 16KVA</t>
  </si>
  <si>
    <t>ENTRADA AÉREA DE ENERGIA E TELEFONE - 40 À 47KVA</t>
  </si>
  <si>
    <t>TUTOR E AMARILHO PARA ÁRVORES</t>
  </si>
  <si>
    <t>PROTETOR TIPO PARQUE PARA ÁRVORES</t>
  </si>
  <si>
    <t>PISO CIMENTADO</t>
  </si>
  <si>
    <t>EQUIPAMENTO RECREATIVO</t>
  </si>
  <si>
    <t>BANCO</t>
  </si>
  <si>
    <t>GUIA DE CONCRETO</t>
  </si>
  <si>
    <t>D</t>
  </si>
  <si>
    <t>E</t>
  </si>
  <si>
    <t>F</t>
  </si>
  <si>
    <t>LIMPEZA FINAL DA OBRA</t>
  </si>
  <si>
    <t>G</t>
  </si>
  <si>
    <t xml:space="preserve">FECHAMENTO </t>
  </si>
  <si>
    <t>m</t>
  </si>
  <si>
    <t>kg</t>
  </si>
  <si>
    <t>GUARITA / ADMINISTRAÇÃO</t>
  </si>
  <si>
    <t>12 meses</t>
  </si>
  <si>
    <t>QUADRA POLIESPORTIVA</t>
  </si>
  <si>
    <t>ARQUIBANCA E VESTIÁRIO</t>
  </si>
  <si>
    <t>QUADRA BOCHA</t>
  </si>
  <si>
    <t>QUADRA FUTEBOL SOCITY</t>
  </si>
  <si>
    <t>I</t>
  </si>
  <si>
    <t>J</t>
  </si>
  <si>
    <t>PISTA DE SKATE</t>
  </si>
  <si>
    <t>K</t>
  </si>
  <si>
    <t>LIMPEZA FINAL</t>
  </si>
  <si>
    <t>GUIAS E SARJETAS</t>
  </si>
  <si>
    <t>PAVIMENTAÇÃO VIÁRIA</t>
  </si>
  <si>
    <t>SINALIZAÇÃO</t>
  </si>
  <si>
    <t>PASSEIO E ACESSIBILIDADE</t>
  </si>
  <si>
    <t>ARBORIZAÇÃO</t>
  </si>
  <si>
    <t>DRENAGEM EXTERNA</t>
  </si>
  <si>
    <t>MOVIMENTO DE TERRA</t>
  </si>
  <si>
    <t>SPDA</t>
  </si>
  <si>
    <t>SISTEMA DE PROTEÇÃO DE INCÊNDIO</t>
  </si>
  <si>
    <t>ILUMINAÇÃO GERAL</t>
  </si>
  <si>
    <t>PAVIMENTAÇÃO DO VIÁRIO EXTERNO</t>
  </si>
  <si>
    <t>ESTRUTURA CONCRETO - ARQUIBANCADA</t>
  </si>
  <si>
    <t>LOCAL: JARDIM RAFAEL</t>
  </si>
  <si>
    <t>ESTRUTURA METÁLICA</t>
  </si>
  <si>
    <t>CICLOFAIXA</t>
  </si>
  <si>
    <t xml:space="preserve">TOTAL </t>
  </si>
  <si>
    <t>IMPRIMAÇÃO BETUMINOSA LIGANTE</t>
  </si>
  <si>
    <t>IMPRIMAÇÃO BETUMINOSA IMPERMEABILIZANTE</t>
  </si>
  <si>
    <t>BASE DE BICA CORRIDA</t>
  </si>
  <si>
    <t>BASE DE BRITA GRADUADA</t>
  </si>
  <si>
    <t>ESTRUTURA CONCRETO - RAMPA</t>
  </si>
  <si>
    <t>ESQUADRIA METALICA</t>
  </si>
  <si>
    <t>TERRAPLANAGEM</t>
  </si>
  <si>
    <t>FUNDAÇÃO/ESTRUTURA</t>
  </si>
  <si>
    <t>ESTRUTURA CONCRETO -PILAR E VIGA</t>
  </si>
  <si>
    <t>ESTRUTURA CONCRETO - FUNDAÇÃO</t>
  </si>
  <si>
    <t>OBRA: REURBANIZAÇÃO DA ORLA DO JARDIM RAPHAEL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</si>
  <si>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</si>
  <si>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</si>
  <si>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</si>
  <si>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LOCAÇÃO DE CONTAINER TIPO DEPÓSITO - ÁREA MÍNIMA DE 13,80 M²</t>
  </si>
  <si>
    <t>LIMPEZA MECANIZADA DO TERRENO, INCLUSIVE TRONCOS ATÉ 15 CM DE DIÂMETRO, COM CAMINHÃO À DISPOSIÇÃO DENTRO E FORA DA OBRA, COM TRANSPORTE NO RAIO DE ATÉ 1 KM</t>
  </si>
  <si>
    <t>TRANSPORTE DE ENTULHO, PARA DISTÂNCIAS SUPERIORES AO 5° KM ATÉ O 10° KM</t>
  </si>
  <si>
    <t>ATERRO MECANIZADO POR COMPENSAÇÃO, SOLO DE 1ª CATEGORIA EM CAMPO ABERTO, SEM COMPACTAÇÃO DO ATERRO</t>
  </si>
  <si>
    <t>COMPACTAÇÃO DE ATERRO MECANIZADO MÍNIMO DE 95% PN, SEM FORNECIMENTO DE SOLO EM CAMPO ABERTO</t>
  </si>
  <si>
    <t>LOCAÇÃO DE VIAS, CALÇADAS, TANQUES E LAGOAS</t>
  </si>
  <si>
    <t>REGULARIZAÇÃO E COMPACTAÇÃO MECANIZADA DE SUPERFÍCIE, SEM CONTROLE DO PROCTOR NORMAL</t>
  </si>
  <si>
    <t>LASTRO DE PEDRA BRITADA</t>
  </si>
  <si>
    <t>GUIA PRÉ-MOLDADA RETA TIPO PMSP 100 - FCK 25 MPA</t>
  </si>
  <si>
    <t>PAVIMENTAÇÃO EM LAJOTA DE CONCRETO 35 MPA, ESPESSURA 6 CM, COR NATURAL, TIPOS: RAQUETE, RETANGULAR, SEXTAVADO E 16 FACES, COM REJUNTE EM AREIA</t>
  </si>
  <si>
    <t>PISO COM REQUADRO EM CONCRETO SIMPLES COM CONTROLE DE FCK= 20 MPA</t>
  </si>
  <si>
    <t>SUPORTE PARA APOIO DE BICICLETAS EM TUBO DE AÇO GALVANIZADO, DIÂMETRO DE 2 1/2´</t>
  </si>
  <si>
    <t>BANCO EM CONCRETO PRÉ-MOLDADO, COMPRIMENTO 150 CM</t>
  </si>
  <si>
    <t>GRADIL DE FERRO PERFILADO, TIPO PARQUE</t>
  </si>
  <si>
    <t>PORTÃO DE FERRO PERFILADO, TIPO PARQUE</t>
  </si>
  <si>
    <t>ESCAVAÇÃO MANUAL EM SOLO DE 1ª E 2ª CATEGORIA EM VALA OU CAVA ATÉ 1,5 M</t>
  </si>
  <si>
    <t>TERRA VEGETAL ORGÂNICA COMUM</t>
  </si>
  <si>
    <t>ÁRVORE ORNAMENTAL TIPO QUARESMEIRA (TIBOUCHINA GRANULOSA) - H= 1,50 / 2,00 M</t>
  </si>
  <si>
    <t>PLANTIO DE GRAMA BATATAIS EM PLACAS (JARDINS E CANTEIROS)</t>
  </si>
  <si>
    <t>LOCAÇÃO DE REDE DE CANALIZAÇÃO</t>
  </si>
  <si>
    <t>ESCAVAÇÃO MECANIZADA DE VALAS OU CAVAS COM PROFUNDIDADE DE ATÉ 2 M</t>
  </si>
  <si>
    <t>TUBO DE CONCRETO (PA-2), DN= 400MM</t>
  </si>
  <si>
    <t>TUBO DE CONCRETO (PA-2), DN= 600MM</t>
  </si>
  <si>
    <t>TUBO DE CONCRETO (PA-2), DN= 800MM</t>
  </si>
  <si>
    <t>MANTA GEOTÊXTIL COM RESISTÊNCIA À TRAÇÃO LONGITUDINAL DE 16KN/M E TRANSVERSAL DE 14KN/M</t>
  </si>
  <si>
    <t>BOCA DE LOBO SIMPLES TIPO PMSP COM TAMPA DE CONCRETO</t>
  </si>
  <si>
    <t>BOCA DE LOBO DUPLA TIPO PMSP COM TAMPA DE CONCRETO</t>
  </si>
  <si>
    <t>POÇO DE VISITA DE 1,60 X 1,60 X 1,60 M - TIPO PMSP</t>
  </si>
  <si>
    <t>CHAMINÉ PARA POÇO DE VISITA TIPO PMSP EM ALVENARIA, DIÂMETRO INTERNO 70 CM - PESCOÇO</t>
  </si>
  <si>
    <t>TAMPÃO EM FERRO FUNDIDO, DIÂMETRO DE 600 MM, CLASSE D 400 (RUPTURA&gt; 400 KN)</t>
  </si>
  <si>
    <t>REATERRO COMPACTADO MECANIZADO DE VALA OU CAVA COM COMPACTADOR</t>
  </si>
  <si>
    <t>CARREGAMENTO MECANIZADO DE SOLO DE 1ª E 2ª CATEGORIA</t>
  </si>
  <si>
    <t>TRANSPORTE DE SOLO DE 1ª E 2ª CATEGORIA POR CAMINHÃO ATÉ O 2° KM</t>
  </si>
  <si>
    <t>SARJETA OU SARJETÃO MOLDADO NO LOCAL, TIPO PMSP EM CONCRETO COM FCK 25 MPA</t>
  </si>
  <si>
    <t>ABERTURA E PREPARO DE CAIXA ATÉ 40 CM, COMPACTAÇÃO DO SUBLEITO MÍNIMO DE 95% DO PN E TRANSPORTE ATÉ O RAIO DE 1 KM</t>
  </si>
  <si>
    <t>CAMADA DE ROLAMENTO EM CONCRETO BETUMINOSO USINADO QUENTE - CBUQ</t>
  </si>
  <si>
    <t>SINALIZAÇÃO HORIZONTAL COM TINTA VINÍLICA OU ACRÍLICA</t>
  </si>
  <si>
    <t>SINALIZAÇÃO HORIZONTAL EM MASSA TERMOPLÁSTICA À QUENTE POR ASPERSÃO, ESPESSURA DE 1,5 MM, PARA FAIXAS</t>
  </si>
  <si>
    <t>TACHÃO TIPO I BIDIRECIONAL REFLETIVO</t>
  </si>
  <si>
    <t>PISO EM LADRILHO HIDRÁULICO PODOTÁTIL VÁRIAS CORES (25X25CM), ASSENTADO COM ARGAMASSA MISTA</t>
  </si>
  <si>
    <t>m3</t>
  </si>
  <si>
    <t>LASTRO DE CONCRETO IMPERMEABILIZADO</t>
  </si>
  <si>
    <t>CONCRETO USINADO, FCK = 25 MPA</t>
  </si>
  <si>
    <t>LANÇAMENTO E ADENSAMENTO DE CONCRETO OU MASSA EM FUNDAÇÃO</t>
  </si>
  <si>
    <t>REMOÇÃO DE ENTULHO SEPARADO DE OBRA COM CAÇAMBA METÁLICA - TERRA, ALVENARIA, CONCRETO, ARGAMASSA, MADEIRA, PAPEL, PLÁSTICO OU METAL</t>
  </si>
  <si>
    <t>POSTE DE CONCRETO CIRCULAR, 600 KG, H = 12,00 M</t>
  </si>
  <si>
    <t>CRUZETA REFORÇADA EM FERRO GALVANIZADO PARA FIXAÇÃO DE QUATRO LUMINÁRIAS</t>
  </si>
  <si>
    <t>SUPORTE TUBULAR DE FIXAÇÃO EM POSTE PARA 2 LUMINÁRIAS TIPO PÉTALA</t>
  </si>
  <si>
    <t>LUMINÁRIA RETANGULAR FECHADA PARA ILUMINAÇÃO EXTERNA EM POSTE, TIPO PÉTALA GRANDE</t>
  </si>
  <si>
    <t>PROJETOR CÔNICO FECHADO, PARA LÂMPADAS VAPOR METÁLICO, VAPOR DE SÓDIO DE 250 W/400 W OU MISTA DE 250 W/500 W</t>
  </si>
  <si>
    <t>LUMINÁRIA LED SOLAR INTEGRADA PARA POSTE, FLUXO LUMINOSO DE 8000 LM, EFICIÊNCIA MÍNIMA DE 130,5 LM/W - POTÊNCIA DE 80 W</t>
  </si>
  <si>
    <t>CAIXA DE PASSAGEM EM ALUMÍNIO FUNDIDO À PROVA DE TEMPO, 300 X 300 MM</t>
  </si>
  <si>
    <t>HASTE DE ATERRAMENTO DE 3/4´ X 3 M</t>
  </si>
  <si>
    <t>ELETRODUTO DE PVC RÍGIDO ROSCÁVEL DE 1´ - COM ACESSÓRIOS</t>
  </si>
  <si>
    <t>CABO DE COBRE DE 6 MM², ISOLAMENTO 0,6/1 KV - ISOLAÇÃO EM PVC 70°C</t>
  </si>
  <si>
    <t>CONCRETO NÃO ESTRUTURAL EXECUTADO NO LOCAL, MÍNIMO 150 KG CIMENTO / M³</t>
  </si>
  <si>
    <t>ARMADURA EM BARRA DE AÇO CA-50 (A OU B) FYK = 500 MPA</t>
  </si>
  <si>
    <t>FORMA EM MADEIRA COMUM PARA FUNDAÇÃO</t>
  </si>
  <si>
    <t>ALVENARIA DE EMBASAMENTO EM BLOCO DE CONCRETO DE 14 X 19 X 39 CM - CLASSE A</t>
  </si>
  <si>
    <t>m2</t>
  </si>
  <si>
    <t>CHAPISCO</t>
  </si>
  <si>
    <t>EMBOÇO COMUM</t>
  </si>
  <si>
    <t>IMPERMEABILIZAÇÃO EM ARGAMASSA POLIMÉRICA PARA UMIDADE E ÁGUA DE PERCOLAÇÃO</t>
  </si>
  <si>
    <t>REATERRO MANUAL PARA SIMPLES REGULARIZAÇÃO SEM COMPACTAÇÃO</t>
  </si>
  <si>
    <t>FORMA EM MADEIRA COMUM PARA ESTRUTURA</t>
  </si>
  <si>
    <t>LANÇAMENTO E ADENSAMENTO DE CONCRETO OU MASSA EM ESTRUTURA</t>
  </si>
  <si>
    <t>ALVENARIA DE BLOCO DE CONCRETO DE VEDAÇÃO DE 14 X 19 X 39 CM - CLASSE C</t>
  </si>
  <si>
    <t>ESTRUTURA DE MADEIRA TESOURADA PARA TELHA DE BARRO - VÃOS ATÉ 7,00 M</t>
  </si>
  <si>
    <t>TELHA DE BARRO TIPO ROMANA</t>
  </si>
  <si>
    <t>CALHA, RUFO, AFINS EM CHAPA GALVANIZADA Nº 24 - CORTE 0,50 M</t>
  </si>
  <si>
    <t>REVESTIMENTO EM PLACA CERÂMICA ESMALTADA DE 20X20 CM, TIPO MONOCOLOR, ASSENTADO E REJUNTADO COM ARGAMASSA INDUSTRIALIZADA</t>
  </si>
  <si>
    <t>ARGAMASSA DE REGULARIZAÇÃO E/OU PROTEÇÃO</t>
  </si>
  <si>
    <t>PLACA CERÂMICA ESMALTADA ANTIDERRAPANTE PEI-5 PARA ÁREA INTERNA COM SAÍDA PARA O EXTERIOR, GRUPO DE ABSORÇÃO BIIA, RESISTÊNCIA QUÍMICA A, ASSENTADO COM ARGAMASSA COLANTE INDUSTRIALIZADA</t>
  </si>
  <si>
    <t>REJUNTAMENTO EM PLACAS CERÂMICAS COM CIMENTO BRANCO, JUNTAS ACIMA DE 3 ATÉ 5 MM</t>
  </si>
  <si>
    <t>RODAPÉ EM PLACA CERÂMICA ESMALTADA ANTIDERRAPANTE PEI-5 PARA ÁREA INTERNA COM SAÍDA PARA O EXTERIOR, GRUPO DE ABSORÇÃO BIIA, RESISTÊNCIA QUÍMICA A, ASSENTADO COM ARGAMASSA COLANTE INDUSTRIALIZADA</t>
  </si>
  <si>
    <t>PORTA LISA DE MADEIRA, INTERNA "PIM", PARA ACABAMENTO EM PINTURA, PADRÃO DIMENSIONAL MÉDIO/PESADO, COM FERRAGENS, COMPLETO - 80 X 210 CM</t>
  </si>
  <si>
    <t>CAIXILHO EM ALUMÍNIO BASCULANTE, SOB MEDIDA</t>
  </si>
  <si>
    <t>VIDRO LISO TRANSPARENTE DE 6 MM</t>
  </si>
  <si>
    <t>VIDRO TEMPERADO INCOLOR DE 10 MM</t>
  </si>
  <si>
    <t>TINTA LÁTEX EM MASSA, INCLUSIVE PREPARO</t>
  </si>
  <si>
    <t>ESMALTE À BASE DE ÁGUA EM MASSA, INCLUSIVE PREPARO</t>
  </si>
  <si>
    <t>BACIA SIFONADA COM CAIXA DE DESCARGA ACOPLADA SEM TAMPA - 6 LITROS</t>
  </si>
  <si>
    <t>TAMPA DE PLÁSTICO PARA BACIA SANITÁRIA</t>
  </si>
  <si>
    <t>LAVATÓRIO DE LOUÇA COM COLUNA</t>
  </si>
  <si>
    <t>BACIA SIFONADA DE LOUÇA PARA PESSOAS COM MOBILIDADE REDUZIDA - CAPACIDADE DE 6 LITROS</t>
  </si>
  <si>
    <t>LAVATÓRIO DE LOUÇA PARA CANTO SEM COLUNA PARA PESSOAS COM MOBILIDADE REDUZIDA</t>
  </si>
  <si>
    <t>TORNEIRA DE MESA PARA PIA COM BICA MÓVEL E AREJADOR EM LATÃO FUNDIDO CROMADO</t>
  </si>
  <si>
    <t>TORNEIRA DE MESA COM BICA MÓVEL E ALAVANCA</t>
  </si>
  <si>
    <t>DISPENSER TOALHEIRO EM ABS, PARA FOLHAS</t>
  </si>
  <si>
    <t>DISPENSER PAPEL HIGIÊNICO EM ABS PARA ROLÃO 300 / 600 M, COM VISOR</t>
  </si>
  <si>
    <t>SABONETEIRA TIPO DISPENSER, PARA REFIL DE 800 ML</t>
  </si>
  <si>
    <t>BARRA DE APOIO RETA, PARA PESSOAS COM MOBILIDADE REDUZIDA, EM TUBO DE AÇO INOXIDÁVEL DE 1 1/2´ X 800 MM</t>
  </si>
  <si>
    <t>ENTRADA COMPLETA DE ÁGUA COM ABRIGO E REGISTRO DE GAVETA, DN= 3/4´</t>
  </si>
  <si>
    <t>TUBO DE PVC RÍGIDO SOLDÁVEL MARROM, DN= 25 MM, (3/4´), INCLUSIVE CONEXÕES</t>
  </si>
  <si>
    <t>TUBO DE PVC RÍGIDO SOLDÁVEL MARROM, DN= 50 MM, (1 1/2´), INCLUSIVE CONEXÕES</t>
  </si>
  <si>
    <t>REGISTRO DE GAVETA EM LATÃO FUNDIDO CROMADO COM CANOPLA, DN= 3/4´ - LINHA ESPECIAL</t>
  </si>
  <si>
    <t>VÁLVULA DE DESCARGA COM REGISTRO PRÓPRIO, DN= 1 1/2´</t>
  </si>
  <si>
    <t>RESERVATÓRIO EM POLIETILENO COM TAMPA DE ROSCA - CAPACIDADE DE 1.000 LITROS</t>
  </si>
  <si>
    <t>TORNEIRA DE BOIA, DN= 3/4´</t>
  </si>
  <si>
    <t>REGISTRO DE GAVETA EM LATÃO FUNDIDO SEM ACABAMENTO, DN= 1´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</si>
  <si>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</si>
  <si>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</si>
  <si>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</si>
  <si>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</si>
  <si>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CAIXA SIFONADA DE PVC RÍGIDO DE 150 X 150 X 50 MM, COM GRELHA</t>
  </si>
  <si>
    <t>CAIXA DE AREIA EM PVC, DIÂMETRO NOMINAL DE 100 MM</t>
  </si>
  <si>
    <t>QUADRO DE DISTRIBUIÇÃO UNIVERSAL DE EMBUTIR, PARA DISJUNTORES 16 DIN / 12 BOLT-ON - 150 A - SEM COMPONENTES</t>
  </si>
  <si>
    <t>ELETRODUTO DE PVC RÍGIDO ROSCÁVEL DE 3/4´ - COM ACESSÓRIOS</t>
  </si>
  <si>
    <t>DISJUNTOR TERMOMAGNÉTICO, BIPOLAR 220/380 V, CORRENTE DE 10 A ATÉ 50 A</t>
  </si>
  <si>
    <t>DISJUNTOR SÉRIE UNIVERSAL, EM CAIXA MOLDADA, TÉRMICO E MAGNÉTICO FIXOS, BIPOLAR 480 V, CORRENTE DE 60 A ATÉ 100 A</t>
  </si>
  <si>
    <t>SUPRESSOR DE SURTO MONOFÁSICO, CORRENTE NOMINAL 20 KA, IMAX. DE SURTO 50 ATÉ 80 KA</t>
  </si>
  <si>
    <t>DISPOSITIVO DIFERENCIAL RESIDUAL DE 63 A X 30 MA - 4 POLOS</t>
  </si>
  <si>
    <t>BARRAMENTO DE COBRE NU</t>
  </si>
  <si>
    <t>CAIXA EM PVC DE 4´ X 2´</t>
  </si>
  <si>
    <t>CAIXA EM PVC OCTOGONAL DE 4´ X 4´</t>
  </si>
  <si>
    <t>INTERRUPTOR COM 1 TECLA SIMPLES E PLACA</t>
  </si>
  <si>
    <t>INTERRUPTOR COM 2 TECLAS SIMPLES E PLACA</t>
  </si>
  <si>
    <t>CONJUNTO 1 INTERRUPTOR SIMPLES E 1 TOMADA 2P+T DE 10 A, COMPLETO</t>
  </si>
  <si>
    <t>TOMADA 2P+T DE 10 A - 250 V, COMPLETA</t>
  </si>
  <si>
    <t>TOMADA 2P+T DE 20 A - 250 V, COMPLETA</t>
  </si>
  <si>
    <t>CABO DE COBRE DE 1,5 MM², ISOLAMENTO 750 V - ISOLAÇÃO EM PVC 70°C</t>
  </si>
  <si>
    <t>CABO DE COBRE DE 2,5 MM², ISOLAMENTO 750 V - ISOLAÇÃO EM PVC 70°C</t>
  </si>
  <si>
    <t>CABO DE COBRE DE 4 MM², ISOLAMENTO 750 V - ISOLAÇÃO EM PVC 70°C</t>
  </si>
  <si>
    <t>CABO DE COBRE FLEXÍVEL DE 16 MM², ISOLAMENTO 0,6/1KV - ISOLAÇÃO HEPR 90°C</t>
  </si>
  <si>
    <t>LUMINÁRIA RETANGULAR DE SOBREPOR TIPO CALHA ABERTA, PARA 2 LÂMPADAS FLUORESCENTES TUBULARES DE 32 W</t>
  </si>
  <si>
    <t>ESCAVAÇÃO E CARGA MECANIZADA EM SOLO DE 1ª CATEGORIA, EM CAMPO ABERTO</t>
  </si>
  <si>
    <t>TAXA DE MOBILIZAÇÃO E DESMOBILIZAÇÃO DE EQUIPAMENTOS PARA EXECUÇÃO DE ESTACA TIPO HÉLICE CONTÍNUA EM SOLO</t>
  </si>
  <si>
    <t>ESTACA TIPO HÉLICE CONTÍNUA, DIÂMETRO DE 30 CM EM SOLO</t>
  </si>
  <si>
    <t>DIVISÓRIA EM PLACAS DE GRANILITE COM ESPESSURA DE 3 CM</t>
  </si>
  <si>
    <t>PISO COM REQUADRO EM CONCRETO SIMPLES SEM CONTROLE DE FCK</t>
  </si>
  <si>
    <t>PORTA EM LAMINADO FENÓLICO MELAMÍNICO COM BATENTE EM ALUMÍNIO - 60 X 160 CM</t>
  </si>
  <si>
    <t>PORTA LISA DE MADEIRA, INTERNA "PIM", PARA ACABAMENTO EM PINTURA, PADRÃO DIMENSIONAL MÉDIO/PESADO, COM FERRAGENS, COMPLETO - 90 X 210 CM</t>
  </si>
  <si>
    <t>PORTA DE ENTRADA DE ABRIR EM ALUMÍNIO, SOB MEDIDA</t>
  </si>
  <si>
    <t>GUARDA-CORPO TUBULAR COM TELA EM AÇO GALVANIZADO, DIÂMETRO DE 1 1/2´</t>
  </si>
  <si>
    <t>CORRIMÃO TUBULAR EM AÇO GALVANIZADO, DIÂMETRO 1 1/2´</t>
  </si>
  <si>
    <t>MICTÓRIO DE LOUÇA SIFONADO AUTO ASPIRANTE</t>
  </si>
  <si>
    <t>TUBO DE PVC RÍGIDO SOLDÁVEL MARROM, DN= 32 MM, (1´), INCLUSIVE CONEXÕES</t>
  </si>
  <si>
    <t>REGISTRO DE PRESSÃO EM LATÃO FUNDIDO CROMADO COM CANOPLA, DN= 3/4´ - LINHA ESPECIAL</t>
  </si>
  <si>
    <t>TUBO DE PVC RÍGIDO PXB COM VIROLA E ANEL DE BORRACHA, LINHA ESGOTO SÉRIE REFORÇADA ´R´, DN= 100 MM, INCLUSIVE CONEXÕES</t>
  </si>
  <si>
    <t>PLACA DE 4´ X 2´</t>
  </si>
  <si>
    <t>CABO DE COBRE DE 6 MM², ISOLAMENTO 750 V - ISOLAÇÃO EM PVC 70°C</t>
  </si>
  <si>
    <t>CABO DE COBRE NU, TÊMPERA MOLE, CLASSE 2, DE 35 MM²</t>
  </si>
  <si>
    <t>CAPTOR TIPO FRANKLIN, H= 300 MM, 4 PONTOS, 2 DESCIDAS, ACABAMENTO CROMADO</t>
  </si>
  <si>
    <t>MASTRO SIMPLES GALVANIZADO DE DIÂMETRO 2´</t>
  </si>
  <si>
    <t>BASE PARA MASTRO DE DIÂMETRO 2´</t>
  </si>
  <si>
    <t>LUVA DE REDUÇÃO GALVANIZADA DE 2´ X 3/4´</t>
  </si>
  <si>
    <t>ISOLADOR GALVANIZADO PARA MASTRO DE DIÂMETRO 2´, REFORÇADO COM 2 DESCIDAS</t>
  </si>
  <si>
    <t>VERGALHÃO LISO DE AÇO GALVANIZADO, DIÂMETRO DE 3/8´</t>
  </si>
  <si>
    <t>CONECTOR TIPO ´X´ PARA ATERRAMENTO DE TELAS, ACABAMENTO ESTANHADO, PARA CABO DE 16 - 50 MM²</t>
  </si>
  <si>
    <t>SUPORTE PARA FIXAÇÃO DE TERMINAL AÉREO E/OU DE CABO DE COBRE NU, COM BASE ONDULADA</t>
  </si>
  <si>
    <t>PRESILHA EM LATÃO PARA CABOS DE 16 ATÉ 50 MM²</t>
  </si>
  <si>
    <t>ABRIGO SIMPLES COM SUPORTE, EM AÇO INOXIDÁVEL ESCOVADO, PARA MANGUEIRA DE 1 1/2´, PORTA EM VIDRO TEMPERADO JATEADO - INCLUSIVE MANGUEIRA DE 30 M (2 X 15 M)</t>
  </si>
  <si>
    <t>EXTINTOR MANUAL DE ÁGUA PRESSURIZADA - CAPACIDADE DE 10 LITROS</t>
  </si>
  <si>
    <t>EXTINTOR MANUAL DE PÓ QUÍMICO SECO ABC - CAPACIDADE DE 4 KG</t>
  </si>
  <si>
    <t>PLACA DE SINALIZAÇÃO EM PVC FOTOLUMINESCENTE (150X150MM), COM INDICAÇÃO DE EQUIPAMENTOS DE COMBATE À INCÊNDIO E ALARME</t>
  </si>
  <si>
    <t>FORMA EM TUBO DE PAPELÃO COM DIÂMETRO DE 25 CM</t>
  </si>
  <si>
    <t>LASTRO DE AREIA</t>
  </si>
  <si>
    <t>REVESTIMENTO EM LAMINADO MELAMÍNICO DISSIPATIVO</t>
  </si>
  <si>
    <t>ALAMBRADO EM TELA DE AÇO GALVANIZADO DE 2´, MONTANTES METÁLICOS E ARAME FARPADO, ATÉ 4,00 M DE ALTURA</t>
  </si>
  <si>
    <t>PORTÃO TUBULAR EM TELA DE AÇO GALVANIZADO ATÉ 2,50 M DE ALTURA, COMPLETO</t>
  </si>
  <si>
    <t>PROJETOR RETANGULAR FECHADO, PARA LÂMPADA VAPOR METÁLICO OU VAPOR DE SÓDIO DE 250 W/400 W</t>
  </si>
  <si>
    <t>TRAVE OFICIAL COMPLETA COM REDE PARA FUTEBOL DE SALÃO</t>
  </si>
  <si>
    <t>ACRÍLICO PARA QUADRAS E PISOS CIMENTADOS</t>
  </si>
  <si>
    <t>ARMADURA EM TELA SOLDADA DE AÇO</t>
  </si>
  <si>
    <t>NIVELAMENTO DE PISO EM CONCRETO COM ACABADORA DE SUPERFÍCIE</t>
  </si>
  <si>
    <t>CORTE DE JUNTA DE DILATAÇÃO, COM SERRA DE DISCO DIAMANTADO PARA PISOS</t>
  </si>
  <si>
    <t>FORNECIMENTO E MONTAGEM DE ESTRUTURA EM AÇO ASTM-A572 GRAU 50, SEM PINTURA</t>
  </si>
  <si>
    <t>TORNEIRA CURTA COM ROSCA PARA USO GERAL, EM LATÃO FUNDIDO SEM ACABAMENTO, DN= 3/4´</t>
  </si>
  <si>
    <t>GRELHA HEMISFÉRICA EM FERRO FUNDIDO DE 6´</t>
  </si>
  <si>
    <t>cj</t>
  </si>
  <si>
    <t>TABELA COMPLETA COM SUPORTE E REDE PARA BASQUETE</t>
  </si>
  <si>
    <t>POSTE OFICIAL COMPLETO COM REDE PARA VOLEIBOL</t>
  </si>
  <si>
    <t>TUBO GALVANIZADO DN= 2´, INCLUSIVE CONEXÕES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</si>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</sst>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2" formatCode="_(&quot;Cr$&quot;* #,##0.00_);_(&quot;Cr$&quot;* \(#,##0.00\);_(&quot;Cr$&quot;* &quot;-&quot;??_);_(@_)"/>
    <numFmt numFmtId="173" formatCode="&quot;R$&quot;\ #,##0.00"/>
    <numFmt numFmtId="175" formatCode="0\.00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i/>
      <sz val="9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12" fillId="0" borderId="0"/>
    <xf numFmtId="9" fontId="7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" fillId="0" borderId="0"/>
    <xf numFmtId="0" fontId="11" fillId="0" borderId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5" fillId="0" borderId="0"/>
    <xf numFmtId="0" fontId="7" fillId="0" borderId="0"/>
  </cellStyleXfs>
  <cellXfs count="306">
    <xf numFmtId="0" fontId="0" fillId="0" borderId="0" xfId="0"/>
    <xf numFmtId="0" fontId="14" fillId="0" borderId="2" xfId="14" applyFont="1" applyBorder="1" applyAlignment="1">
      <alignment vertical="center"/>
    </xf>
    <xf numFmtId="0" fontId="14" fillId="0" borderId="3" xfId="14" applyFont="1" applyBorder="1" applyAlignment="1">
      <alignment vertical="center"/>
    </xf>
    <xf numFmtId="0" fontId="14" fillId="0" borderId="4" xfId="14" applyFont="1" applyBorder="1" applyAlignment="1">
      <alignment vertical="center"/>
    </xf>
    <xf numFmtId="0" fontId="14" fillId="0" borderId="0" xfId="14" applyFont="1"/>
    <xf numFmtId="0" fontId="15" fillId="0" borderId="5" xfId="14" applyFont="1" applyBorder="1" applyAlignment="1">
      <alignment vertical="center"/>
    </xf>
    <xf numFmtId="0" fontId="14" fillId="0" borderId="6" xfId="14" applyFont="1" applyBorder="1"/>
    <xf numFmtId="0" fontId="16" fillId="0" borderId="0" xfId="14" applyFont="1" applyAlignment="1">
      <alignment horizontal="left" vertical="center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horizontal="center" vertical="center"/>
    </xf>
    <xf numFmtId="168" fontId="17" fillId="0" borderId="0" xfId="14" applyNumberFormat="1" applyFont="1" applyAlignment="1">
      <alignment vertical="center"/>
    </xf>
    <xf numFmtId="168" fontId="17" fillId="0" borderId="5" xfId="14" applyNumberFormat="1" applyFont="1" applyBorder="1" applyAlignment="1">
      <alignment vertical="center"/>
    </xf>
    <xf numFmtId="17" fontId="16" fillId="0" borderId="6" xfId="14" applyNumberFormat="1" applyFont="1" applyBorder="1" applyAlignment="1">
      <alignment horizontal="left" vertical="center"/>
    </xf>
    <xf numFmtId="0" fontId="18" fillId="0" borderId="5" xfId="14" applyFont="1" applyBorder="1" applyAlignment="1">
      <alignment vertical="center"/>
    </xf>
    <xf numFmtId="0" fontId="19" fillId="0" borderId="6" xfId="14" applyFont="1" applyBorder="1"/>
    <xf numFmtId="0" fontId="14" fillId="0" borderId="0" xfId="14" applyFont="1" applyAlignment="1">
      <alignment vertical="center"/>
    </xf>
    <xf numFmtId="0" fontId="18" fillId="0" borderId="0" xfId="14" applyFont="1" applyAlignment="1">
      <alignment vertical="center"/>
    </xf>
    <xf numFmtId="0" fontId="16" fillId="0" borderId="6" xfId="14" applyFont="1" applyBorder="1" applyAlignment="1">
      <alignment vertical="center"/>
    </xf>
    <xf numFmtId="17" fontId="16" fillId="0" borderId="6" xfId="14" applyNumberFormat="1" applyFont="1" applyBorder="1" applyAlignment="1">
      <alignment vertical="center"/>
    </xf>
    <xf numFmtId="0" fontId="16" fillId="0" borderId="0" xfId="14" applyFont="1" applyAlignment="1">
      <alignment vertical="center"/>
    </xf>
    <xf numFmtId="0" fontId="18" fillId="0" borderId="7" xfId="14" applyFont="1" applyBorder="1" applyAlignment="1">
      <alignment vertical="center"/>
    </xf>
    <xf numFmtId="0" fontId="14" fillId="0" borderId="8" xfId="14" applyFont="1" applyBorder="1" applyAlignment="1">
      <alignment vertical="center"/>
    </xf>
    <xf numFmtId="0" fontId="15" fillId="0" borderId="9" xfId="14" applyFont="1" applyBorder="1" applyAlignment="1">
      <alignment vertical="center"/>
    </xf>
    <xf numFmtId="168" fontId="17" fillId="0" borderId="9" xfId="14" applyNumberFormat="1" applyFont="1" applyBorder="1" applyAlignment="1">
      <alignment vertical="center"/>
    </xf>
    <xf numFmtId="0" fontId="18" fillId="0" borderId="8" xfId="14" applyFont="1" applyBorder="1" applyAlignment="1">
      <alignment vertical="center"/>
    </xf>
    <xf numFmtId="168" fontId="17" fillId="0" borderId="5" xfId="14" applyNumberFormat="1" applyFont="1" applyBorder="1"/>
    <xf numFmtId="0" fontId="15" fillId="0" borderId="0" xfId="14" applyFont="1" applyAlignment="1">
      <alignment horizontal="right"/>
    </xf>
    <xf numFmtId="0" fontId="15" fillId="0" borderId="0" xfId="14" applyFont="1"/>
    <xf numFmtId="168" fontId="17" fillId="0" borderId="0" xfId="14" applyNumberFormat="1" applyFont="1"/>
    <xf numFmtId="0" fontId="15" fillId="0" borderId="6" xfId="14" applyFont="1" applyBorder="1"/>
    <xf numFmtId="0" fontId="18" fillId="0" borderId="2" xfId="14" applyFont="1" applyBorder="1" applyAlignment="1">
      <alignment horizontal="center" vertical="center" wrapText="1"/>
    </xf>
    <xf numFmtId="0" fontId="16" fillId="0" borderId="10" xfId="14" applyFont="1" applyBorder="1" applyAlignment="1">
      <alignment horizontal="center" vertical="center" wrapText="1"/>
    </xf>
    <xf numFmtId="0" fontId="16" fillId="0" borderId="13" xfId="14" applyFont="1" applyBorder="1" applyAlignment="1">
      <alignment horizontal="center" vertical="center" wrapText="1"/>
    </xf>
    <xf numFmtId="0" fontId="16" fillId="0" borderId="5" xfId="14" applyFont="1" applyBorder="1" applyAlignment="1">
      <alignment horizontal="center" vertical="center" wrapText="1"/>
    </xf>
    <xf numFmtId="0" fontId="16" fillId="0" borderId="14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5" fillId="0" borderId="17" xfId="14" applyFont="1" applyBorder="1" applyAlignment="1">
      <alignment horizontal="center" vertical="center" wrapText="1"/>
    </xf>
    <xf numFmtId="0" fontId="16" fillId="0" borderId="18" xfId="14" applyFont="1" applyBorder="1" applyAlignment="1">
      <alignment horizontal="center" vertical="center" wrapText="1"/>
    </xf>
    <xf numFmtId="0" fontId="16" fillId="0" borderId="19" xfId="14" applyFont="1" applyBorder="1" applyAlignment="1">
      <alignment horizontal="center" vertical="center" wrapText="1"/>
    </xf>
    <xf numFmtId="0" fontId="16" fillId="0" borderId="20" xfId="14" applyFont="1" applyBorder="1" applyAlignment="1">
      <alignment horizontal="center" vertical="center" wrapText="1"/>
    </xf>
    <xf numFmtId="0" fontId="17" fillId="0" borderId="2" xfId="14" applyFont="1" applyBorder="1" applyAlignment="1">
      <alignment horizontal="center"/>
    </xf>
    <xf numFmtId="0" fontId="14" fillId="0" borderId="11" xfId="14" applyFont="1" applyBorder="1"/>
    <xf numFmtId="0" fontId="14" fillId="0" borderId="21" xfId="14" applyFont="1" applyBorder="1"/>
    <xf numFmtId="0" fontId="14" fillId="0" borderId="22" xfId="14" applyFont="1" applyBorder="1"/>
    <xf numFmtId="166" fontId="14" fillId="0" borderId="21" xfId="7" applyFont="1" applyFill="1" applyBorder="1" applyAlignment="1" applyProtection="1"/>
    <xf numFmtId="0" fontId="15" fillId="0" borderId="21" xfId="14" applyFont="1" applyBorder="1" applyAlignment="1">
      <alignment horizontal="center"/>
    </xf>
    <xf numFmtId="0" fontId="15" fillId="0" borderId="13" xfId="14" applyFont="1" applyBorder="1" applyAlignment="1">
      <alignment horizontal="center"/>
    </xf>
    <xf numFmtId="0" fontId="14" fillId="0" borderId="5" xfId="14" applyFont="1" applyBorder="1" applyAlignment="1">
      <alignment horizontal="center" vertical="center" wrapText="1"/>
    </xf>
    <xf numFmtId="0" fontId="10" fillId="0" borderId="21" xfId="14" applyFont="1" applyBorder="1" applyAlignment="1">
      <alignment vertical="center" wrapText="1"/>
    </xf>
    <xf numFmtId="10" fontId="16" fillId="2" borderId="21" xfId="13" applyNumberFormat="1" applyFont="1" applyFill="1" applyBorder="1" applyAlignment="1">
      <alignment horizontal="center" vertical="center" wrapText="1"/>
    </xf>
    <xf numFmtId="10" fontId="14" fillId="0" borderId="16" xfId="13" applyNumberFormat="1" applyFont="1" applyBorder="1" applyAlignment="1">
      <alignment horizontal="right" vertical="center" wrapText="1"/>
    </xf>
    <xf numFmtId="166" fontId="14" fillId="0" borderId="21" xfId="7" applyFont="1" applyFill="1" applyBorder="1" applyAlignment="1">
      <alignment vertical="center" wrapText="1"/>
    </xf>
    <xf numFmtId="166" fontId="16" fillId="0" borderId="16" xfId="7" applyFont="1" applyFill="1" applyBorder="1" applyAlignment="1">
      <alignment horizontal="right" vertical="center" wrapText="1"/>
    </xf>
    <xf numFmtId="166" fontId="14" fillId="0" borderId="21" xfId="7" applyFont="1" applyFill="1" applyBorder="1" applyAlignment="1">
      <alignment horizontal="center" vertical="center" wrapText="1"/>
    </xf>
    <xf numFmtId="166" fontId="14" fillId="0" borderId="22" xfId="7" applyFont="1" applyFill="1" applyBorder="1" applyAlignment="1">
      <alignment horizontal="center" vertical="center" wrapText="1"/>
    </xf>
    <xf numFmtId="166" fontId="14" fillId="0" borderId="16" xfId="7" applyFont="1" applyFill="1" applyBorder="1" applyAlignment="1">
      <alignment horizontal="right" vertical="center" wrapText="1"/>
    </xf>
    <xf numFmtId="10" fontId="16" fillId="0" borderId="21" xfId="13" applyNumberFormat="1" applyFont="1" applyFill="1" applyBorder="1" applyAlignment="1">
      <alignment horizontal="center" vertical="center" wrapText="1"/>
    </xf>
    <xf numFmtId="166" fontId="20" fillId="0" borderId="21" xfId="7" applyFont="1" applyFill="1" applyBorder="1" applyAlignment="1" applyProtection="1">
      <alignment horizontal="center" vertical="center" wrapText="1"/>
    </xf>
    <xf numFmtId="166" fontId="14" fillId="0" borderId="2" xfId="7" applyFont="1" applyFill="1" applyBorder="1" applyAlignment="1" applyProtection="1">
      <alignment vertical="center" wrapText="1"/>
    </xf>
    <xf numFmtId="0" fontId="16" fillId="0" borderId="4" xfId="14" applyFont="1" applyBorder="1" applyAlignment="1">
      <alignment vertical="center" wrapText="1"/>
    </xf>
    <xf numFmtId="166" fontId="14" fillId="0" borderId="11" xfId="7" applyFont="1" applyFill="1" applyBorder="1" applyAlignment="1">
      <alignment vertical="center" wrapText="1"/>
    </xf>
    <xf numFmtId="166" fontId="14" fillId="0" borderId="13" xfId="7" applyFont="1" applyFill="1" applyBorder="1" applyAlignment="1">
      <alignment vertical="center" wrapText="1"/>
    </xf>
    <xf numFmtId="166" fontId="14" fillId="0" borderId="5" xfId="7" applyFont="1" applyFill="1" applyBorder="1" applyAlignment="1" applyProtection="1">
      <alignment vertical="center" wrapText="1"/>
    </xf>
    <xf numFmtId="0" fontId="16" fillId="0" borderId="0" xfId="14" applyFont="1" applyAlignment="1">
      <alignment vertical="center" wrapText="1"/>
    </xf>
    <xf numFmtId="166" fontId="16" fillId="0" borderId="21" xfId="7" applyFont="1" applyFill="1" applyBorder="1" applyAlignment="1">
      <alignment vertical="center" wrapText="1"/>
    </xf>
    <xf numFmtId="0" fontId="14" fillId="0" borderId="7" xfId="14" applyFont="1" applyBorder="1" applyAlignment="1">
      <alignment horizontal="center" vertical="center" wrapText="1"/>
    </xf>
    <xf numFmtId="0" fontId="14" fillId="0" borderId="9" xfId="14" applyFont="1" applyBorder="1" applyAlignment="1">
      <alignment vertical="center" wrapText="1"/>
    </xf>
    <xf numFmtId="169" fontId="14" fillId="0" borderId="18" xfId="7" applyNumberFormat="1" applyFont="1" applyFill="1" applyBorder="1" applyAlignment="1">
      <alignment horizontal="center" vertical="center" wrapText="1"/>
    </xf>
    <xf numFmtId="166" fontId="14" fillId="0" borderId="20" xfId="7" applyFont="1" applyFill="1" applyBorder="1" applyAlignment="1">
      <alignment horizontal="right" vertical="center" wrapText="1"/>
    </xf>
    <xf numFmtId="168" fontId="17" fillId="0" borderId="5" xfId="14" applyNumberFormat="1" applyFont="1" applyBorder="1" applyAlignment="1">
      <alignment vertical="center" wrapText="1"/>
    </xf>
    <xf numFmtId="0" fontId="15" fillId="0" borderId="0" xfId="14" applyFont="1" applyAlignment="1">
      <alignment vertical="center" wrapText="1"/>
    </xf>
    <xf numFmtId="168" fontId="17" fillId="0" borderId="0" xfId="14" applyNumberFormat="1" applyFont="1" applyAlignment="1">
      <alignment vertical="center" wrapText="1"/>
    </xf>
    <xf numFmtId="0" fontId="15" fillId="0" borderId="6" xfId="14" applyFont="1" applyBorder="1" applyAlignment="1">
      <alignment vertical="center" wrapText="1"/>
    </xf>
    <xf numFmtId="0" fontId="15" fillId="0" borderId="5" xfId="14" applyFont="1" applyBorder="1" applyAlignment="1">
      <alignment vertical="center" wrapText="1"/>
    </xf>
    <xf numFmtId="10" fontId="21" fillId="0" borderId="0" xfId="14" applyNumberFormat="1" applyFont="1" applyAlignment="1">
      <alignment horizontal="center"/>
    </xf>
    <xf numFmtId="43" fontId="16" fillId="0" borderId="6" xfId="14" applyNumberFormat="1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21" fillId="0" borderId="0" xfId="14" applyFont="1" applyAlignment="1">
      <alignment horizontal="center"/>
    </xf>
    <xf numFmtId="166" fontId="14" fillId="0" borderId="6" xfId="7" applyFont="1" applyFill="1" applyBorder="1" applyAlignment="1">
      <alignment vertical="center" wrapText="1"/>
    </xf>
    <xf numFmtId="0" fontId="16" fillId="0" borderId="7" xfId="14" applyFont="1" applyBorder="1" applyAlignment="1">
      <alignment vertical="center" wrapText="1"/>
    </xf>
    <xf numFmtId="0" fontId="14" fillId="0" borderId="9" xfId="14" applyFont="1" applyBorder="1"/>
    <xf numFmtId="166" fontId="14" fillId="0" borderId="8" xfId="7" applyFont="1" applyFill="1" applyBorder="1" applyAlignment="1">
      <alignment vertical="center" wrapText="1"/>
    </xf>
    <xf numFmtId="0" fontId="14" fillId="0" borderId="0" xfId="14" applyFont="1" applyAlignment="1">
      <alignment horizontal="center" vertical="center" wrapText="1"/>
    </xf>
    <xf numFmtId="0" fontId="22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vertical="center" wrapText="1"/>
    </xf>
    <xf numFmtId="0" fontId="23" fillId="0" borderId="0" xfId="14" applyFont="1" applyAlignment="1">
      <alignment vertical="center"/>
    </xf>
    <xf numFmtId="168" fontId="17" fillId="0" borderId="0" xfId="14" applyNumberFormat="1" applyFont="1" applyAlignment="1">
      <alignment horizontal="center" vertical="center"/>
    </xf>
    <xf numFmtId="0" fontId="24" fillId="0" borderId="0" xfId="14" applyFont="1" applyAlignment="1">
      <alignment vertical="center"/>
    </xf>
    <xf numFmtId="0" fontId="18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horizontal="center" vertical="center" wrapText="1"/>
    </xf>
    <xf numFmtId="166" fontId="14" fillId="0" borderId="0" xfId="7" applyFont="1" applyFill="1" applyBorder="1" applyAlignment="1">
      <alignment vertical="center" wrapText="1"/>
    </xf>
    <xf numFmtId="169" fontId="14" fillId="0" borderId="0" xfId="7" applyNumberFormat="1" applyFont="1" applyFill="1" applyBorder="1" applyAlignment="1">
      <alignment vertical="center" wrapText="1"/>
    </xf>
    <xf numFmtId="10" fontId="16" fillId="0" borderId="0" xfId="13" applyNumberFormat="1" applyFont="1" applyFill="1" applyBorder="1" applyAlignment="1">
      <alignment horizontal="center" vertical="center" wrapText="1"/>
    </xf>
    <xf numFmtId="0" fontId="25" fillId="0" borderId="0" xfId="14" applyFont="1" applyAlignment="1">
      <alignment vertical="center" wrapText="1"/>
    </xf>
    <xf numFmtId="166" fontId="26" fillId="0" borderId="0" xfId="7" applyFont="1" applyFill="1" applyBorder="1" applyAlignment="1" applyProtection="1">
      <alignment vertical="center" wrapText="1"/>
    </xf>
    <xf numFmtId="166" fontId="14" fillId="0" borderId="0" xfId="7" applyFont="1" applyFill="1" applyBorder="1" applyAlignment="1" applyProtection="1">
      <alignment vertical="center" wrapText="1"/>
    </xf>
    <xf numFmtId="166" fontId="16" fillId="0" borderId="0" xfId="7" applyFont="1" applyFill="1" applyBorder="1" applyAlignment="1">
      <alignment vertical="center" wrapText="1"/>
    </xf>
    <xf numFmtId="0" fontId="18" fillId="0" borderId="0" xfId="14" applyFont="1" applyAlignment="1">
      <alignment vertical="center" wrapText="1"/>
    </xf>
    <xf numFmtId="43" fontId="16" fillId="0" borderId="0" xfId="14" applyNumberFormat="1" applyFont="1" applyAlignment="1">
      <alignment vertical="center" wrapText="1"/>
    </xf>
    <xf numFmtId="0" fontId="21" fillId="0" borderId="0" xfId="14" applyFont="1" applyAlignment="1">
      <alignment vertical="center" wrapText="1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10" fontId="16" fillId="0" borderId="0" xfId="14" applyNumberFormat="1" applyFont="1" applyAlignment="1">
      <alignment horizontal="center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left"/>
    </xf>
    <xf numFmtId="10" fontId="16" fillId="0" borderId="0" xfId="13" applyNumberFormat="1" applyFont="1" applyBorder="1" applyAlignment="1">
      <alignment horizontal="center"/>
    </xf>
    <xf numFmtId="169" fontId="14" fillId="0" borderId="0" xfId="7" applyNumberFormat="1" applyFont="1"/>
    <xf numFmtId="169" fontId="14" fillId="0" borderId="0" xfId="14" applyNumberFormat="1" applyFont="1"/>
    <xf numFmtId="0" fontId="14" fillId="0" borderId="0" xfId="14" applyFont="1" applyAlignment="1">
      <alignment horizontal="center"/>
    </xf>
    <xf numFmtId="0" fontId="14" fillId="0" borderId="0" xfId="14" applyFont="1" applyBorder="1"/>
    <xf numFmtId="165" fontId="7" fillId="0" borderId="2" xfId="2" applyNumberFormat="1" applyFont="1" applyFill="1" applyBorder="1" applyAlignment="1">
      <alignment horizontal="center"/>
    </xf>
    <xf numFmtId="0" fontId="7" fillId="0" borderId="4" xfId="2" applyFont="1" applyFill="1" applyBorder="1"/>
    <xf numFmtId="43" fontId="14" fillId="0" borderId="4" xfId="7" applyNumberFormat="1" applyFont="1" applyFill="1" applyBorder="1"/>
    <xf numFmtId="0" fontId="14" fillId="0" borderId="4" xfId="2" applyFont="1" applyFill="1" applyBorder="1"/>
    <xf numFmtId="165" fontId="28" fillId="0" borderId="5" xfId="2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43" fontId="24" fillId="0" borderId="0" xfId="7" applyNumberFormat="1" applyFont="1" applyFill="1" applyBorder="1"/>
    <xf numFmtId="0" fontId="14" fillId="0" borderId="0" xfId="2" applyFont="1" applyFill="1" applyBorder="1"/>
    <xf numFmtId="17" fontId="24" fillId="0" borderId="0" xfId="2" applyNumberFormat="1" applyFont="1" applyFill="1" applyBorder="1"/>
    <xf numFmtId="165" fontId="7" fillId="0" borderId="5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3" fontId="14" fillId="0" borderId="0" xfId="7" applyNumberFormat="1" applyFont="1" applyFill="1" applyBorder="1"/>
    <xf numFmtId="0" fontId="16" fillId="0" borderId="0" xfId="2" applyFont="1" applyFill="1" applyBorder="1"/>
    <xf numFmtId="0" fontId="30" fillId="0" borderId="0" xfId="2" applyFont="1" applyFill="1" applyBorder="1" applyAlignment="1">
      <alignment vertical="center"/>
    </xf>
    <xf numFmtId="43" fontId="16" fillId="0" borderId="0" xfId="7" applyNumberFormat="1" applyFont="1" applyFill="1" applyBorder="1"/>
    <xf numFmtId="0" fontId="31" fillId="0" borderId="0" xfId="2" applyFont="1" applyFill="1" applyBorder="1"/>
    <xf numFmtId="0" fontId="16" fillId="0" borderId="0" xfId="2" applyFont="1" applyFill="1" applyBorder="1" applyAlignment="1">
      <alignment vertical="center"/>
    </xf>
    <xf numFmtId="17" fontId="16" fillId="0" borderId="0" xfId="2" applyNumberFormat="1" applyFont="1" applyFill="1" applyBorder="1"/>
    <xf numFmtId="165" fontId="28" fillId="0" borderId="7" xfId="2" applyNumberFormat="1" applyFont="1" applyFill="1" applyBorder="1" applyAlignment="1">
      <alignment horizontal="center"/>
    </xf>
    <xf numFmtId="0" fontId="28" fillId="0" borderId="9" xfId="2" applyFont="1" applyFill="1" applyBorder="1" applyAlignment="1">
      <alignment horizontal="left"/>
    </xf>
    <xf numFmtId="43" fontId="14" fillId="0" borderId="9" xfId="7" applyNumberFormat="1" applyFont="1" applyFill="1" applyBorder="1"/>
    <xf numFmtId="0" fontId="14" fillId="0" borderId="9" xfId="2" applyFont="1" applyFill="1" applyBorder="1"/>
    <xf numFmtId="0" fontId="31" fillId="0" borderId="24" xfId="2" applyFont="1" applyBorder="1"/>
    <xf numFmtId="0" fontId="31" fillId="0" borderId="24" xfId="2" applyFont="1" applyBorder="1" applyAlignment="1">
      <alignment horizontal="center"/>
    </xf>
    <xf numFmtId="166" fontId="14" fillId="0" borderId="25" xfId="7" applyFont="1" applyFill="1" applyBorder="1" applyAlignment="1">
      <alignment vertical="center" wrapText="1"/>
    </xf>
    <xf numFmtId="169" fontId="14" fillId="0" borderId="26" xfId="7" applyNumberFormat="1" applyFont="1" applyFill="1" applyBorder="1" applyAlignment="1">
      <alignment horizontal="center" vertical="center" wrapText="1"/>
    </xf>
    <xf numFmtId="166" fontId="16" fillId="0" borderId="16" xfId="7" applyFont="1" applyFill="1" applyBorder="1" applyAlignment="1">
      <alignment vertical="center" wrapText="1"/>
    </xf>
    <xf numFmtId="0" fontId="14" fillId="0" borderId="4" xfId="14" applyFont="1" applyBorder="1"/>
    <xf numFmtId="165" fontId="31" fillId="0" borderId="24" xfId="2" applyNumberFormat="1" applyFont="1" applyBorder="1"/>
    <xf numFmtId="166" fontId="14" fillId="0" borderId="28" xfId="5" applyNumberFormat="1" applyFont="1" applyFill="1" applyBorder="1" applyAlignment="1">
      <alignment wrapText="1"/>
    </xf>
    <xf numFmtId="166" fontId="14" fillId="0" borderId="28" xfId="18" applyFont="1" applyFill="1" applyBorder="1" applyAlignment="1">
      <alignment horizontal="center" vertical="center" wrapText="1"/>
    </xf>
    <xf numFmtId="165" fontId="16" fillId="0" borderId="27" xfId="3" applyNumberFormat="1" applyFont="1" applyBorder="1" applyAlignment="1">
      <alignment horizontal="center" vertical="center"/>
    </xf>
    <xf numFmtId="0" fontId="16" fillId="0" borderId="28" xfId="3" applyFont="1" applyBorder="1" applyAlignment="1">
      <alignment vertical="center" wrapText="1"/>
    </xf>
    <xf numFmtId="0" fontId="14" fillId="0" borderId="28" xfId="3" applyFont="1" applyBorder="1" applyAlignment="1">
      <alignment horizontal="center" vertical="center"/>
    </xf>
    <xf numFmtId="0" fontId="22" fillId="0" borderId="28" xfId="1" applyNumberFormat="1" applyFont="1" applyFill="1" applyBorder="1" applyAlignment="1" applyProtection="1">
      <alignment horizontal="right" vertical="center" wrapText="1"/>
    </xf>
    <xf numFmtId="44" fontId="14" fillId="0" borderId="28" xfId="8" applyFont="1" applyFill="1" applyBorder="1" applyAlignment="1" applyProtection="1">
      <alignment horizontal="right" vertical="center" wrapText="1"/>
    </xf>
    <xf numFmtId="44" fontId="14" fillId="0" borderId="29" xfId="8" applyFont="1" applyFill="1" applyBorder="1" applyAlignment="1" applyProtection="1">
      <alignment horizontal="right" vertical="center" wrapText="1"/>
    </xf>
    <xf numFmtId="44" fontId="16" fillId="0" borderId="29" xfId="8" applyFont="1" applyFill="1" applyBorder="1" applyAlignment="1" applyProtection="1">
      <alignment horizontal="right" vertical="center" wrapText="1"/>
    </xf>
    <xf numFmtId="165" fontId="14" fillId="0" borderId="27" xfId="3" applyNumberFormat="1" applyFont="1" applyFill="1" applyBorder="1" applyAlignment="1">
      <alignment horizontal="center" vertical="center"/>
    </xf>
    <xf numFmtId="166" fontId="14" fillId="0" borderId="28" xfId="5" applyNumberFormat="1" applyFont="1" applyFill="1" applyBorder="1" applyAlignment="1">
      <alignment vertical="center" wrapText="1"/>
    </xf>
    <xf numFmtId="166" fontId="14" fillId="0" borderId="28" xfId="5" applyNumberFormat="1" applyFont="1" applyFill="1" applyBorder="1" applyAlignment="1">
      <alignment horizontal="center" vertical="center" wrapText="1"/>
    </xf>
    <xf numFmtId="167" fontId="14" fillId="0" borderId="28" xfId="1" applyNumberFormat="1" applyFont="1" applyFill="1" applyBorder="1" applyAlignment="1" applyProtection="1">
      <alignment horizontal="right" vertical="center"/>
    </xf>
    <xf numFmtId="165" fontId="14" fillId="2" borderId="27" xfId="3" applyNumberFormat="1" applyFont="1" applyFill="1" applyBorder="1" applyAlignment="1">
      <alignment horizontal="center" vertical="center" wrapText="1"/>
    </xf>
    <xf numFmtId="0" fontId="16" fillId="2" borderId="28" xfId="3" applyFont="1" applyFill="1" applyBorder="1" applyAlignment="1">
      <alignment horizontal="right" vertical="center" wrapText="1"/>
    </xf>
    <xf numFmtId="165" fontId="16" fillId="2" borderId="28" xfId="3" applyNumberFormat="1" applyFont="1" applyFill="1" applyBorder="1" applyAlignment="1">
      <alignment horizontal="center" vertical="center"/>
    </xf>
    <xf numFmtId="0" fontId="14" fillId="2" borderId="28" xfId="1" applyNumberFormat="1" applyFont="1" applyFill="1" applyBorder="1" applyAlignment="1" applyProtection="1">
      <alignment vertical="center"/>
    </xf>
    <xf numFmtId="165" fontId="14" fillId="0" borderId="27" xfId="3" applyNumberFormat="1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right" vertical="center" wrapText="1"/>
    </xf>
    <xf numFmtId="165" fontId="16" fillId="0" borderId="28" xfId="3" applyNumberFormat="1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vertical="center" wrapText="1"/>
    </xf>
    <xf numFmtId="165" fontId="16" fillId="0" borderId="27" xfId="3" applyNumberFormat="1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left" vertical="center" wrapText="1"/>
    </xf>
    <xf numFmtId="165" fontId="16" fillId="0" borderId="27" xfId="3" applyNumberFormat="1" applyFont="1" applyFill="1" applyBorder="1" applyAlignment="1">
      <alignment horizontal="center" vertical="center"/>
    </xf>
    <xf numFmtId="166" fontId="16" fillId="0" borderId="28" xfId="5" applyNumberFormat="1" applyFont="1" applyFill="1" applyBorder="1" applyAlignment="1">
      <alignment vertical="center" wrapText="1"/>
    </xf>
    <xf numFmtId="166" fontId="33" fillId="0" borderId="28" xfId="5" applyNumberFormat="1" applyFont="1" applyFill="1" applyBorder="1" applyAlignment="1">
      <alignment vertical="center" wrapText="1"/>
    </xf>
    <xf numFmtId="165" fontId="14" fillId="0" borderId="27" xfId="2" applyNumberFormat="1" applyFont="1" applyFill="1" applyBorder="1" applyAlignment="1">
      <alignment horizontal="center" vertical="center" wrapText="1"/>
    </xf>
    <xf numFmtId="0" fontId="14" fillId="0" borderId="28" xfId="2" applyFont="1" applyFill="1" applyBorder="1" applyAlignment="1">
      <alignment vertical="center" wrapText="1"/>
    </xf>
    <xf numFmtId="0" fontId="14" fillId="0" borderId="28" xfId="2" applyFont="1" applyBorder="1" applyAlignment="1">
      <alignment horizontal="center" vertical="center"/>
    </xf>
    <xf numFmtId="0" fontId="33" fillId="0" borderId="28" xfId="3" applyFont="1" applyFill="1" applyBorder="1" applyAlignment="1">
      <alignment vertical="center" wrapText="1"/>
    </xf>
    <xf numFmtId="0" fontId="14" fillId="0" borderId="28" xfId="3" applyFont="1" applyFill="1" applyBorder="1" applyAlignment="1">
      <alignment horizontal="center" vertical="center"/>
    </xf>
    <xf numFmtId="0" fontId="14" fillId="0" borderId="28" xfId="1" applyNumberFormat="1" applyFont="1" applyFill="1" applyBorder="1" applyAlignment="1" applyProtection="1">
      <alignment vertical="center"/>
    </xf>
    <xf numFmtId="44" fontId="14" fillId="0" borderId="28" xfId="8" applyFont="1" applyFill="1" applyBorder="1" applyAlignment="1" applyProtection="1">
      <alignment vertical="center"/>
    </xf>
    <xf numFmtId="165" fontId="16" fillId="0" borderId="27" xfId="2" applyNumberFormat="1" applyFont="1" applyFill="1" applyBorder="1" applyAlignment="1">
      <alignment horizontal="center" vertical="center" wrapText="1"/>
    </xf>
    <xf numFmtId="0" fontId="16" fillId="0" borderId="28" xfId="0" applyFont="1" applyBorder="1"/>
    <xf numFmtId="0" fontId="16" fillId="0" borderId="28" xfId="2" applyFont="1" applyFill="1" applyBorder="1" applyAlignment="1">
      <alignment horizontal="center" vertical="center"/>
    </xf>
    <xf numFmtId="167" fontId="16" fillId="0" borderId="28" xfId="1" applyNumberFormat="1" applyFont="1" applyFill="1" applyBorder="1" applyAlignment="1" applyProtection="1">
      <alignment horizontal="right" vertical="center"/>
    </xf>
    <xf numFmtId="0" fontId="14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 wrapText="1"/>
    </xf>
    <xf numFmtId="166" fontId="14" fillId="0" borderId="28" xfId="0" applyNumberFormat="1" applyFont="1" applyFill="1" applyBorder="1" applyAlignment="1">
      <alignment horizontal="center" wrapText="1"/>
    </xf>
    <xf numFmtId="4" fontId="14" fillId="0" borderId="28" xfId="0" applyNumberFormat="1" applyFont="1" applyFill="1" applyBorder="1" applyAlignment="1"/>
    <xf numFmtId="166" fontId="16" fillId="0" borderId="28" xfId="0" applyNumberFormat="1" applyFont="1" applyFill="1" applyBorder="1" applyAlignment="1">
      <alignment horizontal="center" wrapText="1"/>
    </xf>
    <xf numFmtId="0" fontId="14" fillId="0" borderId="27" xfId="1" applyNumberFormat="1" applyFont="1" applyFill="1" applyBorder="1" applyAlignment="1" applyProtection="1">
      <alignment horizontal="center" vertical="center"/>
    </xf>
    <xf numFmtId="0" fontId="14" fillId="0" borderId="28" xfId="1" applyNumberFormat="1" applyFont="1" applyFill="1" applyBorder="1" applyAlignment="1" applyProtection="1">
      <alignment horizontal="center" vertical="center"/>
    </xf>
    <xf numFmtId="0" fontId="14" fillId="0" borderId="28" xfId="1" applyNumberFormat="1" applyFont="1" applyFill="1" applyBorder="1" applyAlignment="1" applyProtection="1">
      <alignment horizontal="justify" vertical="center" wrapText="1"/>
    </xf>
    <xf numFmtId="44" fontId="14" fillId="0" borderId="29" xfId="8" applyFont="1" applyFill="1" applyBorder="1" applyAlignment="1" applyProtection="1">
      <alignment vertical="center"/>
    </xf>
    <xf numFmtId="165" fontId="27" fillId="0" borderId="30" xfId="2" applyNumberFormat="1" applyFont="1" applyBorder="1" applyAlignment="1">
      <alignment horizontal="center"/>
    </xf>
    <xf numFmtId="0" fontId="27" fillId="0" borderId="30" xfId="2" applyFont="1" applyBorder="1" applyAlignment="1">
      <alignment horizontal="left"/>
    </xf>
    <xf numFmtId="0" fontId="27" fillId="0" borderId="30" xfId="2" applyFont="1" applyBorder="1"/>
    <xf numFmtId="0" fontId="27" fillId="0" borderId="30" xfId="2" applyFont="1" applyBorder="1" applyAlignment="1">
      <alignment horizontal="center"/>
    </xf>
    <xf numFmtId="0" fontId="31" fillId="0" borderId="30" xfId="2" applyFont="1" applyBorder="1" applyAlignment="1">
      <alignment horizontal="center"/>
    </xf>
    <xf numFmtId="166" fontId="31" fillId="0" borderId="30" xfId="7" applyFont="1" applyBorder="1" applyAlignment="1">
      <alignment horizontal="center"/>
    </xf>
    <xf numFmtId="165" fontId="32" fillId="0" borderId="27" xfId="3" applyNumberFormat="1" applyFont="1" applyFill="1" applyBorder="1" applyAlignment="1">
      <alignment horizontal="center" vertical="center" wrapText="1"/>
    </xf>
    <xf numFmtId="0" fontId="32" fillId="0" borderId="28" xfId="3" applyFont="1" applyFill="1" applyBorder="1" applyAlignment="1">
      <alignment horizontal="left" vertical="center" wrapText="1"/>
    </xf>
    <xf numFmtId="165" fontId="32" fillId="0" borderId="28" xfId="3" applyNumberFormat="1" applyFont="1" applyFill="1" applyBorder="1" applyAlignment="1">
      <alignment horizontal="center" vertical="center"/>
    </xf>
    <xf numFmtId="167" fontId="34" fillId="0" borderId="28" xfId="1" applyNumberFormat="1" applyFont="1" applyFill="1" applyBorder="1" applyAlignment="1" applyProtection="1">
      <alignment horizontal="right" vertical="center"/>
    </xf>
    <xf numFmtId="166" fontId="16" fillId="0" borderId="28" xfId="18" applyFont="1" applyFill="1" applyBorder="1" applyAlignment="1">
      <alignment horizontal="left" vertical="center" wrapText="1"/>
    </xf>
    <xf numFmtId="0" fontId="32" fillId="0" borderId="31" xfId="2" applyFont="1" applyBorder="1" applyAlignment="1">
      <alignment vertical="center"/>
    </xf>
    <xf numFmtId="0" fontId="37" fillId="0" borderId="31" xfId="1" applyNumberFormat="1" applyFont="1" applyFill="1" applyBorder="1" applyAlignment="1" applyProtection="1">
      <alignment horizontal="center" vertical="center"/>
    </xf>
    <xf numFmtId="44" fontId="34" fillId="0" borderId="31" xfId="8" applyFont="1" applyFill="1" applyBorder="1" applyAlignment="1" applyProtection="1">
      <alignment horizontal="center" vertical="center"/>
    </xf>
    <xf numFmtId="44" fontId="32" fillId="0" borderId="32" xfId="8" applyFont="1" applyFill="1" applyBorder="1" applyAlignment="1" applyProtection="1">
      <alignment horizontal="center" vertical="center"/>
    </xf>
    <xf numFmtId="173" fontId="14" fillId="0" borderId="28" xfId="8" applyNumberFormat="1" applyFont="1" applyFill="1" applyBorder="1" applyAlignment="1" applyProtection="1">
      <alignment horizontal="right" vertical="center"/>
    </xf>
    <xf numFmtId="173" fontId="16" fillId="0" borderId="29" xfId="8" applyNumberFormat="1" applyFont="1" applyFill="1" applyBorder="1" applyAlignment="1" applyProtection="1">
      <alignment horizontal="right" vertical="center"/>
    </xf>
    <xf numFmtId="173" fontId="14" fillId="2" borderId="28" xfId="8" applyNumberFormat="1" applyFont="1" applyFill="1" applyBorder="1" applyAlignment="1" applyProtection="1">
      <alignment vertical="center"/>
    </xf>
    <xf numFmtId="173" fontId="16" fillId="2" borderId="29" xfId="8" applyNumberFormat="1" applyFont="1" applyFill="1" applyBorder="1" applyAlignment="1">
      <alignment horizontal="right" vertical="center"/>
    </xf>
    <xf numFmtId="173" fontId="16" fillId="0" borderId="29" xfId="4" applyNumberFormat="1" applyFont="1" applyFill="1" applyBorder="1" applyAlignment="1">
      <alignment vertical="center" wrapText="1"/>
    </xf>
    <xf numFmtId="173" fontId="34" fillId="0" borderId="28" xfId="8" applyNumberFormat="1" applyFont="1" applyFill="1" applyBorder="1" applyAlignment="1" applyProtection="1">
      <alignment horizontal="right" vertical="center"/>
    </xf>
    <xf numFmtId="173" fontId="32" fillId="0" borderId="29" xfId="8" applyNumberFormat="1" applyFont="1" applyFill="1" applyBorder="1" applyAlignment="1" applyProtection="1">
      <alignment horizontal="right" vertical="center"/>
    </xf>
    <xf numFmtId="173" fontId="14" fillId="0" borderId="28" xfId="8" applyNumberFormat="1" applyFont="1" applyFill="1" applyBorder="1" applyAlignment="1" applyProtection="1">
      <alignment vertical="center"/>
    </xf>
    <xf numFmtId="173" fontId="16" fillId="0" borderId="29" xfId="8" applyNumberFormat="1" applyFont="1" applyFill="1" applyBorder="1" applyAlignment="1">
      <alignment horizontal="right" vertical="center"/>
    </xf>
    <xf numFmtId="173" fontId="16" fillId="0" borderId="28" xfId="8" applyNumberFormat="1" applyFont="1" applyFill="1" applyBorder="1" applyAlignment="1" applyProtection="1">
      <alignment horizontal="right" vertical="center"/>
    </xf>
    <xf numFmtId="173" fontId="14" fillId="0" borderId="28" xfId="0" applyNumberFormat="1" applyFont="1" applyFill="1" applyBorder="1" applyAlignment="1">
      <alignment wrapText="1"/>
    </xf>
    <xf numFmtId="173" fontId="14" fillId="0" borderId="29" xfId="8" applyNumberFormat="1" applyFont="1" applyFill="1" applyBorder="1" applyAlignment="1">
      <alignment wrapText="1"/>
    </xf>
    <xf numFmtId="173" fontId="14" fillId="0" borderId="29" xfId="8" applyNumberFormat="1" applyFont="1" applyFill="1" applyBorder="1" applyAlignment="1" applyProtection="1">
      <alignment horizontal="right" vertical="center"/>
    </xf>
    <xf numFmtId="0" fontId="34" fillId="0" borderId="27" xfId="1" applyNumberFormat="1" applyFont="1" applyFill="1" applyBorder="1" applyAlignment="1" applyProtection="1">
      <alignment horizontal="center" vertical="center"/>
    </xf>
    <xf numFmtId="0" fontId="32" fillId="0" borderId="28" xfId="1" applyNumberFormat="1" applyFont="1" applyFill="1" applyBorder="1" applyAlignment="1" applyProtection="1">
      <alignment vertical="center" wrapText="1"/>
    </xf>
    <xf numFmtId="0" fontId="34" fillId="0" borderId="28" xfId="1" applyNumberFormat="1" applyFont="1" applyFill="1" applyBorder="1" applyAlignment="1" applyProtection="1">
      <alignment vertical="center" wrapText="1"/>
    </xf>
    <xf numFmtId="0" fontId="34" fillId="0" borderId="28" xfId="1" applyNumberFormat="1" applyFont="1" applyFill="1" applyBorder="1" applyAlignment="1" applyProtection="1">
      <alignment vertical="center"/>
    </xf>
    <xf numFmtId="44" fontId="34" fillId="0" borderId="0" xfId="0" applyNumberFormat="1" applyFont="1"/>
    <xf numFmtId="0" fontId="34" fillId="0" borderId="0" xfId="0" applyFont="1"/>
    <xf numFmtId="0" fontId="36" fillId="0" borderId="0" xfId="5" applyFont="1"/>
    <xf numFmtId="0" fontId="0" fillId="0" borderId="0" xfId="0" applyAlignment="1"/>
    <xf numFmtId="165" fontId="14" fillId="0" borderId="36" xfId="2" applyNumberFormat="1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vertical="center" wrapText="1"/>
    </xf>
    <xf numFmtId="0" fontId="14" fillId="0" borderId="33" xfId="2" applyFont="1" applyBorder="1" applyAlignment="1">
      <alignment horizontal="center" vertical="center"/>
    </xf>
    <xf numFmtId="167" fontId="14" fillId="0" borderId="33" xfId="1" applyNumberFormat="1" applyFont="1" applyFill="1" applyBorder="1" applyAlignment="1" applyProtection="1">
      <alignment horizontal="right" vertical="center"/>
    </xf>
    <xf numFmtId="173" fontId="14" fillId="0" borderId="33" xfId="8" applyNumberFormat="1" applyFont="1" applyFill="1" applyBorder="1" applyAlignment="1" applyProtection="1">
      <alignment horizontal="right" vertical="center"/>
    </xf>
    <xf numFmtId="173" fontId="16" fillId="0" borderId="38" xfId="8" applyNumberFormat="1" applyFont="1" applyFill="1" applyBorder="1" applyAlignment="1" applyProtection="1">
      <alignment horizontal="right" vertical="center"/>
    </xf>
    <xf numFmtId="165" fontId="16" fillId="2" borderId="27" xfId="3" applyNumberFormat="1" applyFont="1" applyFill="1" applyBorder="1" applyAlignment="1">
      <alignment horizontal="center" vertical="center" wrapText="1"/>
    </xf>
    <xf numFmtId="167" fontId="14" fillId="2" borderId="28" xfId="1" applyNumberFormat="1" applyFont="1" applyFill="1" applyBorder="1" applyAlignment="1" applyProtection="1">
      <alignment horizontal="right" vertical="center"/>
    </xf>
    <xf numFmtId="173" fontId="14" fillId="2" borderId="28" xfId="8" applyNumberFormat="1" applyFont="1" applyFill="1" applyBorder="1" applyAlignment="1" applyProtection="1">
      <alignment horizontal="right" vertical="center"/>
    </xf>
    <xf numFmtId="173" fontId="16" fillId="2" borderId="29" xfId="8" applyNumberFormat="1" applyFont="1" applyFill="1" applyBorder="1" applyAlignment="1" applyProtection="1">
      <alignment horizontal="right" vertical="center"/>
    </xf>
    <xf numFmtId="0" fontId="7" fillId="0" borderId="3" xfId="2" applyFont="1" applyBorder="1"/>
    <xf numFmtId="170" fontId="14" fillId="0" borderId="6" xfId="2" applyNumberFormat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0" borderId="6" xfId="2" applyNumberFormat="1" applyFont="1" applyBorder="1" applyAlignment="1">
      <alignment horizontal="left"/>
    </xf>
    <xf numFmtId="10" fontId="14" fillId="0" borderId="6" xfId="2" applyNumberFormat="1" applyFont="1" applyBorder="1" applyAlignment="1">
      <alignment horizontal="left"/>
    </xf>
    <xf numFmtId="17" fontId="14" fillId="0" borderId="6" xfId="2" applyNumberFormat="1" applyFont="1" applyBorder="1" applyAlignment="1">
      <alignment horizontal="left"/>
    </xf>
    <xf numFmtId="17" fontId="9" fillId="0" borderId="8" xfId="2" applyNumberFormat="1" applyFont="1" applyBorder="1"/>
    <xf numFmtId="165" fontId="31" fillId="0" borderId="22" xfId="2" applyNumberFormat="1" applyFont="1" applyBorder="1" applyAlignment="1">
      <alignment horizontal="center"/>
    </xf>
    <xf numFmtId="0" fontId="31" fillId="0" borderId="22" xfId="2" applyFont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0" fontId="36" fillId="0" borderId="0" xfId="5" applyFont="1" applyFill="1"/>
    <xf numFmtId="166" fontId="16" fillId="0" borderId="28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/>
    <xf numFmtId="0" fontId="38" fillId="0" borderId="0" xfId="0" applyFont="1"/>
    <xf numFmtId="166" fontId="16" fillId="2" borderId="28" xfId="0" applyNumberFormat="1" applyFont="1" applyFill="1" applyBorder="1" applyAlignment="1">
      <alignment horizontal="right" wrapText="1"/>
    </xf>
    <xf numFmtId="166" fontId="16" fillId="0" borderId="28" xfId="0" applyNumberFormat="1" applyFont="1" applyFill="1" applyBorder="1" applyAlignment="1">
      <alignment horizontal="right" wrapText="1"/>
    </xf>
    <xf numFmtId="0" fontId="7" fillId="0" borderId="0" xfId="0" applyFont="1" applyFill="1"/>
    <xf numFmtId="0" fontId="38" fillId="0" borderId="0" xfId="0" applyFont="1" applyFill="1"/>
    <xf numFmtId="44" fontId="7" fillId="0" borderId="0" xfId="0" applyNumberFormat="1" applyFont="1" applyFill="1"/>
    <xf numFmtId="167" fontId="14" fillId="3" borderId="28" xfId="1" applyNumberFormat="1" applyFont="1" applyFill="1" applyBorder="1" applyAlignment="1" applyProtection="1">
      <alignment horizontal="right" vertical="center"/>
    </xf>
    <xf numFmtId="4" fontId="14" fillId="3" borderId="28" xfId="0" applyNumberFormat="1" applyFont="1" applyFill="1" applyBorder="1" applyAlignment="1"/>
    <xf numFmtId="168" fontId="39" fillId="0" borderId="0" xfId="14" applyNumberFormat="1" applyFont="1" applyAlignment="1">
      <alignment vertical="center" wrapText="1"/>
    </xf>
    <xf numFmtId="4" fontId="34" fillId="0" borderId="5" xfId="0" applyNumberFormat="1" applyFont="1" applyBorder="1" applyAlignment="1">
      <alignment horizontal="center"/>
    </xf>
    <xf numFmtId="0" fontId="32" fillId="0" borderId="34" xfId="3" applyFont="1" applyFill="1" applyBorder="1" applyAlignment="1">
      <alignment horizontal="left" vertical="center" wrapText="1"/>
    </xf>
    <xf numFmtId="0" fontId="32" fillId="0" borderId="37" xfId="3" applyFont="1" applyFill="1" applyBorder="1" applyAlignment="1">
      <alignment horizontal="left" vertical="center" wrapText="1"/>
    </xf>
    <xf numFmtId="0" fontId="32" fillId="0" borderId="39" xfId="3" applyFont="1" applyFill="1" applyBorder="1" applyAlignment="1">
      <alignment horizontal="left" vertical="center" wrapText="1"/>
    </xf>
    <xf numFmtId="44" fontId="32" fillId="0" borderId="28" xfId="8" applyFont="1" applyFill="1" applyBorder="1" applyAlignment="1" applyProtection="1">
      <alignment horizontal="center" vertical="center"/>
    </xf>
    <xf numFmtId="44" fontId="32" fillId="0" borderId="29" xfId="8" applyFont="1" applyFill="1" applyBorder="1" applyAlignment="1" applyProtection="1">
      <alignment horizontal="center" vertical="center"/>
    </xf>
    <xf numFmtId="173" fontId="32" fillId="0" borderId="34" xfId="8" applyNumberFormat="1" applyFont="1" applyFill="1" applyBorder="1" applyAlignment="1" applyProtection="1">
      <alignment horizontal="right" vertical="center"/>
    </xf>
    <xf numFmtId="44" fontId="32" fillId="0" borderId="35" xfId="8" applyNumberFormat="1" applyFont="1" applyFill="1" applyBorder="1" applyAlignment="1" applyProtection="1">
      <alignment horizontal="right" vertical="center"/>
    </xf>
    <xf numFmtId="0" fontId="16" fillId="0" borderId="5" xfId="14" applyFont="1" applyBorder="1" applyAlignment="1">
      <alignment horizontal="left" vertical="center" wrapText="1"/>
    </xf>
    <xf numFmtId="0" fontId="16" fillId="0" borderId="0" xfId="14" applyFont="1" applyBorder="1" applyAlignment="1">
      <alignment horizontal="left" vertical="center" wrapText="1"/>
    </xf>
    <xf numFmtId="0" fontId="16" fillId="0" borderId="23" xfId="14" applyFont="1" applyBorder="1" applyAlignment="1">
      <alignment horizontal="center" vertical="center" wrapText="1"/>
    </xf>
    <xf numFmtId="0" fontId="16" fillId="0" borderId="12" xfId="14" applyFont="1" applyBorder="1" applyAlignment="1">
      <alignment horizontal="center" vertical="center" wrapText="1"/>
    </xf>
    <xf numFmtId="0" fontId="16" fillId="0" borderId="40" xfId="14" applyFont="1" applyBorder="1" applyAlignment="1">
      <alignment horizontal="center" vertical="center" wrapText="1"/>
    </xf>
    <xf numFmtId="44" fontId="39" fillId="0" borderId="0" xfId="14" applyNumberFormat="1" applyFont="1" applyAlignment="1">
      <alignment horizontal="center" vertical="center" wrapText="1"/>
    </xf>
    <xf numFmtId="44" fontId="14" fillId="0" borderId="0" xfId="14" applyNumberFormat="1" applyFont="1" applyAlignment="1">
      <alignment horizontal="center" vertical="center"/>
    </xf>
    <xf numFmtId="0" fontId="14" fillId="0" borderId="0" xfId="14" applyFont="1" applyAlignment="1">
      <alignment horizontal="center" vertical="center"/>
    </xf>
    <xf numFmtId="0" fontId="14" fillId="0" borderId="0" xfId="14" applyFont="1" applyAlignment="1">
      <alignment horizontal="center"/>
    </xf>
    <xf numFmtId="0" fontId="15" fillId="0" borderId="0" xfId="14" applyFont="1" applyAlignment="1">
      <alignment horizontal="center" vertical="center" wrapText="1"/>
    </xf>
    <xf numFmtId="175" fontId="14" fillId="2" borderId="27" xfId="0" applyNumberFormat="1" applyFont="1" applyFill="1" applyBorder="1" applyAlignment="1">
      <alignment horizontal="center" vertical="center" wrapText="1"/>
    </xf>
    <xf numFmtId="175" fontId="14" fillId="0" borderId="27" xfId="0" applyNumberFormat="1" applyFont="1" applyFill="1" applyBorder="1" applyAlignment="1">
      <alignment horizontal="center" vertical="center" wrapText="1"/>
    </xf>
    <xf numFmtId="166" fontId="16" fillId="0" borderId="28" xfId="4" applyFont="1" applyFill="1" applyBorder="1" applyAlignment="1">
      <alignment vertical="center"/>
    </xf>
    <xf numFmtId="173" fontId="16" fillId="0" borderId="28" xfId="4" applyNumberFormat="1" applyFont="1" applyFill="1" applyBorder="1" applyAlignment="1">
      <alignment vertical="center"/>
    </xf>
    <xf numFmtId="2" fontId="14" fillId="0" borderId="28" xfId="5" applyNumberFormat="1" applyFont="1" applyFill="1" applyBorder="1" applyAlignment="1">
      <alignment vertical="center" wrapText="1"/>
    </xf>
    <xf numFmtId="173" fontId="14" fillId="0" borderId="29" xfId="6" applyNumberFormat="1" applyFont="1" applyFill="1" applyBorder="1" applyAlignment="1">
      <alignment vertical="center" wrapText="1"/>
    </xf>
    <xf numFmtId="166" fontId="16" fillId="2" borderId="28" xfId="4" applyFont="1" applyFill="1" applyBorder="1" applyAlignment="1">
      <alignment vertical="center"/>
    </xf>
    <xf numFmtId="173" fontId="16" fillId="2" borderId="28" xfId="4" applyNumberFormat="1" applyFont="1" applyFill="1" applyBorder="1" applyAlignment="1">
      <alignment vertical="center"/>
    </xf>
    <xf numFmtId="173" fontId="16" fillId="2" borderId="29" xfId="4" applyNumberFormat="1" applyFont="1" applyFill="1" applyBorder="1" applyAlignment="1">
      <alignment vertical="center"/>
    </xf>
    <xf numFmtId="166" fontId="14" fillId="0" borderId="28" xfId="4" applyFont="1" applyBorder="1" applyAlignment="1">
      <alignment vertical="center"/>
    </xf>
    <xf numFmtId="173" fontId="14" fillId="0" borderId="28" xfId="4" applyNumberFormat="1" applyFont="1" applyBorder="1" applyAlignment="1">
      <alignment vertical="center"/>
    </xf>
    <xf numFmtId="173" fontId="14" fillId="0" borderId="29" xfId="4" applyNumberFormat="1" applyFont="1" applyBorder="1" applyAlignment="1">
      <alignment vertical="center"/>
    </xf>
    <xf numFmtId="173" fontId="16" fillId="0" borderId="29" xfId="4" applyNumberFormat="1" applyFont="1" applyFill="1" applyBorder="1" applyAlignment="1">
      <alignment vertical="center"/>
    </xf>
    <xf numFmtId="166" fontId="14" fillId="0" borderId="28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vertical="center"/>
    </xf>
    <xf numFmtId="4" fontId="14" fillId="0" borderId="28" xfId="0" applyNumberFormat="1" applyFont="1" applyFill="1" applyBorder="1" applyAlignment="1">
      <alignment vertical="center" wrapText="1"/>
    </xf>
    <xf numFmtId="4" fontId="14" fillId="0" borderId="29" xfId="20" applyNumberFormat="1" applyFont="1" applyFill="1" applyBorder="1" applyAlignment="1">
      <alignment vertical="center"/>
    </xf>
    <xf numFmtId="175" fontId="16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vertical="center" wrapText="1"/>
    </xf>
    <xf numFmtId="4" fontId="16" fillId="2" borderId="29" xfId="20" applyNumberFormat="1" applyFont="1" applyFill="1" applyBorder="1" applyAlignment="1">
      <alignment vertical="center" wrapText="1"/>
    </xf>
    <xf numFmtId="175" fontId="16" fillId="0" borderId="28" xfId="0" applyNumberFormat="1" applyFont="1" applyFill="1" applyBorder="1" applyAlignment="1">
      <alignment horizontal="center" vertical="center" wrapText="1"/>
    </xf>
    <xf numFmtId="4" fontId="16" fillId="0" borderId="29" xfId="20" applyNumberFormat="1" applyFont="1" applyFill="1" applyBorder="1" applyAlignment="1">
      <alignment vertical="center" wrapText="1"/>
    </xf>
    <xf numFmtId="173" fontId="14" fillId="0" borderId="28" xfId="0" applyNumberFormat="1" applyFont="1" applyFill="1" applyBorder="1" applyAlignment="1">
      <alignment vertical="center" wrapText="1"/>
    </xf>
    <xf numFmtId="173" fontId="14" fillId="0" borderId="29" xfId="8" applyNumberFormat="1" applyFont="1" applyFill="1" applyBorder="1" applyAlignment="1">
      <alignment vertical="center" wrapText="1"/>
    </xf>
    <xf numFmtId="4" fontId="16" fillId="0" borderId="28" xfId="0" applyNumberFormat="1" applyFont="1" applyFill="1" applyBorder="1" applyAlignment="1">
      <alignment vertical="center"/>
    </xf>
    <xf numFmtId="173" fontId="16" fillId="0" borderId="28" xfId="0" applyNumberFormat="1" applyFont="1" applyFill="1" applyBorder="1" applyAlignment="1">
      <alignment vertical="center" wrapText="1"/>
    </xf>
    <xf numFmtId="173" fontId="16" fillId="0" borderId="29" xfId="8" applyNumberFormat="1" applyFont="1" applyFill="1" applyBorder="1" applyAlignment="1">
      <alignment vertical="center" wrapText="1"/>
    </xf>
  </cellXfs>
  <cellStyles count="28">
    <cellStyle name="Excel Built-in Normal" xfId="26"/>
    <cellStyle name="Moeda" xfId="8" builtinId="4"/>
    <cellStyle name="Moeda 2" xfId="6"/>
    <cellStyle name="Moeda 3" xfId="20"/>
    <cellStyle name="Normal" xfId="0" builtinId="0"/>
    <cellStyle name="Normal 11" xfId="2"/>
    <cellStyle name="Normal 13" xfId="3"/>
    <cellStyle name="Normal 2" xfId="11"/>
    <cellStyle name="Normal 2 2" xfId="16"/>
    <cellStyle name="Normal 2 2 2" xfId="21"/>
    <cellStyle name="Normal 2 3" xfId="22"/>
    <cellStyle name="Normal 2 5" xfId="9"/>
    <cellStyle name="Normal 3" xfId="5"/>
    <cellStyle name="Normal 3 2" xfId="15"/>
    <cellStyle name="Normal 4" xfId="12"/>
    <cellStyle name="Normal 5" xfId="14"/>
    <cellStyle name="Normal 7" xfId="27"/>
    <cellStyle name="Porcentagem" xfId="13" builtinId="5"/>
    <cellStyle name="Separador de milhares 10" xfId="7"/>
    <cellStyle name="Separador de milhares 11" xfId="4"/>
    <cellStyle name="Separador de milhares 2" xfId="23"/>
    <cellStyle name="Separador de milhares 2 2 2 2" xfId="17"/>
    <cellStyle name="Separador de milhares 3 2" xfId="18"/>
    <cellStyle name="Vírgula" xfId="1" builtinId="3"/>
    <cellStyle name="Vírgula 2" xfId="24"/>
    <cellStyle name="Vírgula 2 2" xfId="25"/>
    <cellStyle name="Vírgula 2 7" xfId="10"/>
    <cellStyle name="Vírgula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view="pageBreakPreview" zoomScaleSheetLayoutView="100" workbookViewId="0">
      <selection activeCell="J759" sqref="J759"/>
    </sheetView>
  </sheetViews>
  <sheetFormatPr defaultRowHeight="12.75"/>
  <cols>
    <col min="1" max="1" width="9.140625" style="247" customWidth="1"/>
    <col min="2" max="2" width="52.7109375" style="247" customWidth="1"/>
    <col min="3" max="3" width="9" style="247" customWidth="1"/>
    <col min="4" max="4" width="13" style="247" customWidth="1"/>
    <col min="5" max="5" width="12" style="247" customWidth="1"/>
    <col min="6" max="6" width="16.140625" style="247" customWidth="1"/>
    <col min="7" max="7" width="11.85546875" style="247" customWidth="1"/>
    <col min="8" max="16384" width="9.140625" style="247"/>
  </cols>
  <sheetData>
    <row r="1" spans="1:7" s="226" customFormat="1" ht="14.25">
      <c r="A1" s="116"/>
      <c r="B1" s="117"/>
      <c r="C1" s="118"/>
      <c r="D1" s="119"/>
      <c r="E1" s="119"/>
      <c r="F1" s="238"/>
    </row>
    <row r="2" spans="1:7" s="226" customFormat="1" ht="15.75">
      <c r="A2" s="120"/>
      <c r="B2" s="121"/>
      <c r="C2" s="122"/>
      <c r="D2" s="123"/>
      <c r="E2" s="124"/>
      <c r="F2" s="239"/>
    </row>
    <row r="3" spans="1:7" s="226" customFormat="1" ht="14.25">
      <c r="A3" s="125"/>
      <c r="B3" s="126"/>
      <c r="C3" s="127"/>
      <c r="D3" s="123"/>
      <c r="E3" s="128" t="s">
        <v>39</v>
      </c>
      <c r="F3" s="240" t="s">
        <v>81</v>
      </c>
    </row>
    <row r="4" spans="1:7" s="226" customFormat="1" ht="20.25">
      <c r="A4" s="120"/>
      <c r="B4" s="129" t="s">
        <v>31</v>
      </c>
      <c r="C4" s="130"/>
      <c r="D4" s="123"/>
      <c r="E4" s="128"/>
      <c r="F4" s="241"/>
    </row>
    <row r="5" spans="1:7" s="226" customFormat="1" ht="14.25">
      <c r="A5" s="120"/>
      <c r="B5" s="131"/>
      <c r="C5" s="130"/>
      <c r="D5" s="123"/>
      <c r="E5" s="128"/>
      <c r="F5" s="239"/>
    </row>
    <row r="6" spans="1:7" s="226" customFormat="1" ht="14.25">
      <c r="A6" s="120"/>
      <c r="B6" s="132" t="s">
        <v>117</v>
      </c>
      <c r="C6" s="130"/>
      <c r="D6" s="123"/>
      <c r="E6" s="128" t="s">
        <v>42</v>
      </c>
      <c r="F6" s="242">
        <v>0</v>
      </c>
    </row>
    <row r="7" spans="1:7" s="226" customFormat="1" ht="14.25">
      <c r="A7" s="120"/>
      <c r="B7" s="132" t="s">
        <v>103</v>
      </c>
      <c r="C7" s="127"/>
      <c r="D7" s="123"/>
      <c r="E7" s="133" t="s">
        <v>40</v>
      </c>
      <c r="F7" s="243" t="s">
        <v>41</v>
      </c>
    </row>
    <row r="8" spans="1:7" s="226" customFormat="1" ht="15" thickBot="1">
      <c r="A8" s="134"/>
      <c r="B8" s="135"/>
      <c r="C8" s="136"/>
      <c r="D8" s="137"/>
      <c r="E8" s="137"/>
      <c r="F8" s="244"/>
    </row>
    <row r="9" spans="1:7" s="226" customFormat="1" ht="14.25">
      <c r="A9" s="144"/>
      <c r="B9" s="139"/>
      <c r="C9" s="138"/>
      <c r="D9" s="139"/>
      <c r="E9" s="139" t="s">
        <v>43</v>
      </c>
      <c r="F9" s="139"/>
    </row>
    <row r="10" spans="1:7" s="226" customFormat="1" ht="14.25">
      <c r="A10" s="245" t="s">
        <v>26</v>
      </c>
      <c r="B10" s="246" t="s">
        <v>44</v>
      </c>
      <c r="C10" s="246" t="s">
        <v>45</v>
      </c>
      <c r="D10" s="246" t="s">
        <v>46</v>
      </c>
      <c r="E10" s="246" t="s">
        <v>47</v>
      </c>
      <c r="F10" s="246" t="s">
        <v>48</v>
      </c>
    </row>
    <row r="11" spans="1:7" s="226" customFormat="1" ht="14.25">
      <c r="A11" s="192"/>
      <c r="B11" s="193"/>
      <c r="C11" s="194"/>
      <c r="D11" s="195"/>
      <c r="E11" s="196" t="s">
        <v>29</v>
      </c>
      <c r="F11" s="197" t="s">
        <v>29</v>
      </c>
    </row>
    <row r="12" spans="1:7" s="226" customFormat="1" ht="31.5" customHeight="1">
      <c r="A12" s="198" t="s">
        <v>49</v>
      </c>
      <c r="B12" s="203" t="s">
        <v>0</v>
      </c>
      <c r="C12" s="203"/>
      <c r="D12" s="204"/>
      <c r="E12" s="205"/>
      <c r="F12" s="206"/>
    </row>
    <row r="13" spans="1:7">
      <c r="A13" s="147"/>
      <c r="B13" s="148"/>
      <c r="C13" s="149"/>
      <c r="D13" s="150"/>
      <c r="E13" s="151"/>
      <c r="F13" s="152"/>
    </row>
    <row r="14" spans="1:7">
      <c r="A14" s="147">
        <v>100</v>
      </c>
      <c r="B14" s="148" t="s">
        <v>1</v>
      </c>
      <c r="C14" s="149"/>
      <c r="D14" s="150"/>
      <c r="E14" s="151"/>
      <c r="F14" s="153"/>
    </row>
    <row r="15" spans="1:7">
      <c r="A15" s="154">
        <v>101</v>
      </c>
      <c r="B15" s="155" t="s">
        <v>118</v>
      </c>
      <c r="C15" s="156" t="s">
        <v>21</v>
      </c>
      <c r="D15" s="157">
        <v>6</v>
      </c>
      <c r="E15" s="207"/>
      <c r="F15" s="219">
        <f>+D15*E15</f>
        <v>0</v>
      </c>
      <c r="G15" s="248"/>
    </row>
    <row r="16" spans="1:7" ht="36">
      <c r="A16" s="154">
        <v>102</v>
      </c>
      <c r="B16" s="155" t="s">
        <v>119</v>
      </c>
      <c r="C16" s="156" t="s">
        <v>62</v>
      </c>
      <c r="D16" s="157">
        <v>12</v>
      </c>
      <c r="E16" s="207"/>
      <c r="F16" s="219">
        <f>+D16*E16</f>
        <v>0</v>
      </c>
      <c r="G16" s="248"/>
    </row>
    <row r="17" spans="1:7" ht="24">
      <c r="A17" s="154">
        <v>103</v>
      </c>
      <c r="B17" s="155" t="s">
        <v>120</v>
      </c>
      <c r="C17" s="156" t="s">
        <v>62</v>
      </c>
      <c r="D17" s="157">
        <v>12</v>
      </c>
      <c r="E17" s="207"/>
      <c r="F17" s="219">
        <f>+D17*E17</f>
        <v>0</v>
      </c>
      <c r="G17" s="248"/>
    </row>
    <row r="18" spans="1:7" ht="24">
      <c r="A18" s="154">
        <v>104</v>
      </c>
      <c r="B18" s="155" t="s">
        <v>121</v>
      </c>
      <c r="C18" s="156" t="s">
        <v>62</v>
      </c>
      <c r="D18" s="157">
        <v>12</v>
      </c>
      <c r="E18" s="207"/>
      <c r="F18" s="219">
        <f t="shared" ref="F18" si="0">+D18*E18</f>
        <v>0</v>
      </c>
      <c r="G18" s="248"/>
    </row>
    <row r="19" spans="1:7">
      <c r="A19" s="158"/>
      <c r="B19" s="159" t="s">
        <v>2</v>
      </c>
      <c r="C19" s="160">
        <v>100</v>
      </c>
      <c r="D19" s="161"/>
      <c r="E19" s="209"/>
      <c r="F19" s="210">
        <f>SUM(F15:F18)</f>
        <v>0</v>
      </c>
      <c r="G19" s="248"/>
    </row>
    <row r="20" spans="1:7">
      <c r="A20" s="162"/>
      <c r="B20" s="163"/>
      <c r="C20" s="164"/>
      <c r="D20" s="157"/>
      <c r="E20" s="207"/>
      <c r="F20" s="208"/>
      <c r="G20" s="248"/>
    </row>
    <row r="21" spans="1:7" s="226" customFormat="1" ht="14.25">
      <c r="A21" s="147">
        <v>200</v>
      </c>
      <c r="B21" s="148" t="s">
        <v>53</v>
      </c>
      <c r="C21" s="164"/>
      <c r="D21" s="281"/>
      <c r="E21" s="282"/>
      <c r="F21" s="211"/>
    </row>
    <row r="22" spans="1:7" s="226" customFormat="1" ht="14.25">
      <c r="A22" s="154">
        <v>201</v>
      </c>
      <c r="B22" s="155" t="s">
        <v>34</v>
      </c>
      <c r="C22" s="156" t="s">
        <v>21</v>
      </c>
      <c r="D22" s="283">
        <v>420</v>
      </c>
      <c r="E22" s="207"/>
      <c r="F22" s="284">
        <f>ROUND(E22*D22,2)</f>
        <v>0</v>
      </c>
    </row>
    <row r="23" spans="1:7" s="226" customFormat="1" ht="14.25">
      <c r="A23" s="158"/>
      <c r="B23" s="159" t="s">
        <v>2</v>
      </c>
      <c r="C23" s="160">
        <v>200</v>
      </c>
      <c r="D23" s="285"/>
      <c r="E23" s="286"/>
      <c r="F23" s="287">
        <f>F22</f>
        <v>0</v>
      </c>
    </row>
    <row r="24" spans="1:7" s="226" customFormat="1" ht="14.25">
      <c r="A24" s="162"/>
      <c r="B24" s="165"/>
      <c r="C24" s="164"/>
      <c r="D24" s="281"/>
      <c r="E24" s="282"/>
      <c r="F24" s="211"/>
    </row>
    <row r="25" spans="1:7" s="226" customFormat="1" ht="14.25">
      <c r="A25" s="147">
        <v>300</v>
      </c>
      <c r="B25" s="148" t="s">
        <v>18</v>
      </c>
      <c r="C25" s="149"/>
      <c r="D25" s="288"/>
      <c r="E25" s="289"/>
      <c r="F25" s="290"/>
    </row>
    <row r="26" spans="1:7" s="226" customFormat="1" ht="47.25" customHeight="1">
      <c r="A26" s="154">
        <v>301</v>
      </c>
      <c r="B26" s="145" t="s">
        <v>122</v>
      </c>
      <c r="C26" s="156" t="s">
        <v>21</v>
      </c>
      <c r="D26" s="283">
        <v>6166.81</v>
      </c>
      <c r="E26" s="207"/>
      <c r="F26" s="284">
        <f>ROUND(E26*D26,2)</f>
        <v>0</v>
      </c>
    </row>
    <row r="27" spans="1:7" s="226" customFormat="1" ht="39.75" customHeight="1">
      <c r="A27" s="154">
        <v>302</v>
      </c>
      <c r="B27" s="145" t="s">
        <v>123</v>
      </c>
      <c r="C27" s="156" t="s">
        <v>36</v>
      </c>
      <c r="D27" s="283">
        <v>1850.04</v>
      </c>
      <c r="E27" s="207"/>
      <c r="F27" s="284">
        <f>ROUND(E27*D27,2)</f>
        <v>0</v>
      </c>
    </row>
    <row r="28" spans="1:7" s="226" customFormat="1" ht="14.25">
      <c r="A28" s="158"/>
      <c r="B28" s="159" t="s">
        <v>2</v>
      </c>
      <c r="C28" s="160">
        <v>300</v>
      </c>
      <c r="D28" s="285"/>
      <c r="E28" s="286"/>
      <c r="F28" s="287">
        <f>SUM(F26:F27)</f>
        <v>0</v>
      </c>
    </row>
    <row r="29" spans="1:7" s="249" customFormat="1" ht="14.25">
      <c r="A29" s="162"/>
      <c r="B29" s="163"/>
      <c r="C29" s="164"/>
      <c r="D29" s="281"/>
      <c r="E29" s="282"/>
      <c r="F29" s="291"/>
    </row>
    <row r="30" spans="1:7" s="226" customFormat="1" ht="14.25">
      <c r="A30" s="147">
        <v>400</v>
      </c>
      <c r="B30" s="148" t="s">
        <v>113</v>
      </c>
      <c r="C30" s="149"/>
      <c r="D30" s="288"/>
      <c r="E30" s="289"/>
      <c r="F30" s="290"/>
    </row>
    <row r="31" spans="1:7" s="226" customFormat="1" ht="36">
      <c r="A31" s="154">
        <v>401</v>
      </c>
      <c r="B31" s="145" t="s">
        <v>124</v>
      </c>
      <c r="C31" s="156" t="s">
        <v>36</v>
      </c>
      <c r="D31" s="283">
        <v>4933.45</v>
      </c>
      <c r="E31" s="207"/>
      <c r="F31" s="284">
        <f>ROUND(E31*D31,2)</f>
        <v>0</v>
      </c>
    </row>
    <row r="32" spans="1:7" s="226" customFormat="1" ht="24">
      <c r="A32" s="154">
        <v>402</v>
      </c>
      <c r="B32" s="145" t="s">
        <v>125</v>
      </c>
      <c r="C32" s="156" t="s">
        <v>36</v>
      </c>
      <c r="D32" s="283">
        <v>4933.45</v>
      </c>
      <c r="E32" s="207"/>
      <c r="F32" s="284">
        <f>ROUND(E32*D32,2)</f>
        <v>0</v>
      </c>
    </row>
    <row r="33" spans="1:7" s="226" customFormat="1" ht="14.25">
      <c r="A33" s="158"/>
      <c r="B33" s="159" t="s">
        <v>2</v>
      </c>
      <c r="C33" s="160">
        <v>400</v>
      </c>
      <c r="D33" s="285"/>
      <c r="E33" s="286"/>
      <c r="F33" s="287">
        <f>SUM(F31:F32)</f>
        <v>0</v>
      </c>
    </row>
    <row r="34" spans="1:7" s="249" customFormat="1" ht="14.25">
      <c r="A34" s="162"/>
      <c r="B34" s="163"/>
      <c r="C34" s="164"/>
      <c r="D34" s="281"/>
      <c r="E34" s="282"/>
      <c r="F34" s="291"/>
    </row>
    <row r="35" spans="1:7" ht="19.5">
      <c r="A35" s="198" t="s">
        <v>63</v>
      </c>
      <c r="B35" s="199" t="s">
        <v>51</v>
      </c>
      <c r="C35" s="200"/>
      <c r="D35" s="201"/>
      <c r="E35" s="212"/>
      <c r="F35" s="213"/>
      <c r="G35" s="248"/>
    </row>
    <row r="36" spans="1:7">
      <c r="A36" s="167"/>
      <c r="B36" s="168"/>
      <c r="C36" s="164"/>
      <c r="D36" s="157"/>
      <c r="E36" s="207"/>
      <c r="F36" s="208"/>
      <c r="G36" s="248"/>
    </row>
    <row r="37" spans="1:7">
      <c r="A37" s="179">
        <v>500</v>
      </c>
      <c r="B37" s="180" t="s">
        <v>59</v>
      </c>
      <c r="C37" s="181"/>
      <c r="D37" s="182"/>
      <c r="E37" s="216"/>
      <c r="F37" s="208"/>
      <c r="G37" s="248"/>
    </row>
    <row r="38" spans="1:7">
      <c r="A38" s="154">
        <v>501</v>
      </c>
      <c r="B38" s="155" t="s">
        <v>126</v>
      </c>
      <c r="C38" s="156" t="s">
        <v>21</v>
      </c>
      <c r="D38" s="157">
        <v>4500</v>
      </c>
      <c r="E38" s="207"/>
      <c r="F38" s="219">
        <f>+D38*E38</f>
        <v>0</v>
      </c>
      <c r="G38" s="248"/>
    </row>
    <row r="39" spans="1:7">
      <c r="A39" s="158"/>
      <c r="B39" s="159" t="s">
        <v>2</v>
      </c>
      <c r="C39" s="160">
        <v>500</v>
      </c>
      <c r="D39" s="161"/>
      <c r="E39" s="209"/>
      <c r="F39" s="210">
        <f>SUM(F38:F38)</f>
        <v>0</v>
      </c>
      <c r="G39" s="248"/>
    </row>
    <row r="40" spans="1:7">
      <c r="A40" s="172"/>
      <c r="B40" s="173"/>
      <c r="C40" s="183"/>
      <c r="D40" s="157"/>
      <c r="E40" s="207"/>
      <c r="F40" s="208"/>
      <c r="G40" s="248"/>
    </row>
    <row r="41" spans="1:7">
      <c r="A41" s="179">
        <v>600</v>
      </c>
      <c r="B41" s="180" t="s">
        <v>71</v>
      </c>
      <c r="C41" s="181"/>
      <c r="D41" s="182"/>
      <c r="E41" s="216"/>
      <c r="F41" s="208"/>
      <c r="G41" s="248"/>
    </row>
    <row r="42" spans="1:7" ht="24" customHeight="1">
      <c r="A42" s="154">
        <v>601</v>
      </c>
      <c r="B42" s="155" t="s">
        <v>127</v>
      </c>
      <c r="C42" s="156" t="s">
        <v>21</v>
      </c>
      <c r="D42" s="157">
        <v>25.5</v>
      </c>
      <c r="E42" s="207"/>
      <c r="F42" s="219">
        <f>+D42*E42</f>
        <v>0</v>
      </c>
      <c r="G42" s="248"/>
    </row>
    <row r="43" spans="1:7">
      <c r="A43" s="154">
        <v>602</v>
      </c>
      <c r="B43" s="155" t="s">
        <v>128</v>
      </c>
      <c r="C43" s="156" t="s">
        <v>36</v>
      </c>
      <c r="D43" s="157">
        <v>1.28</v>
      </c>
      <c r="E43" s="207"/>
      <c r="F43" s="219">
        <f>+D43*E43</f>
        <v>0</v>
      </c>
      <c r="G43" s="248"/>
    </row>
    <row r="44" spans="1:7">
      <c r="A44" s="154">
        <v>603</v>
      </c>
      <c r="B44" s="155" t="s">
        <v>129</v>
      </c>
      <c r="C44" s="156" t="s">
        <v>32</v>
      </c>
      <c r="D44" s="157">
        <v>170</v>
      </c>
      <c r="E44" s="207"/>
      <c r="F44" s="219">
        <f>+D44*E44</f>
        <v>0</v>
      </c>
      <c r="G44" s="248"/>
    </row>
    <row r="45" spans="1:7">
      <c r="A45" s="158"/>
      <c r="B45" s="159" t="s">
        <v>2</v>
      </c>
      <c r="C45" s="160">
        <v>600</v>
      </c>
      <c r="D45" s="161"/>
      <c r="E45" s="209"/>
      <c r="F45" s="210">
        <f>SUM(F42:F44)</f>
        <v>0</v>
      </c>
      <c r="G45" s="248"/>
    </row>
    <row r="46" spans="1:7">
      <c r="A46" s="172"/>
      <c r="B46" s="173"/>
      <c r="C46" s="183"/>
      <c r="D46" s="157"/>
      <c r="E46" s="207"/>
      <c r="F46" s="208"/>
      <c r="G46" s="248"/>
    </row>
    <row r="47" spans="1:7">
      <c r="A47" s="179">
        <v>700</v>
      </c>
      <c r="B47" s="184" t="s">
        <v>55</v>
      </c>
      <c r="C47" s="181" t="s">
        <v>20</v>
      </c>
      <c r="D47" s="182"/>
      <c r="E47" s="216"/>
      <c r="F47" s="208"/>
      <c r="G47" s="248"/>
    </row>
    <row r="48" spans="1:7" ht="24">
      <c r="A48" s="154">
        <v>701</v>
      </c>
      <c r="B48" s="155" t="s">
        <v>127</v>
      </c>
      <c r="C48" s="156" t="s">
        <v>21</v>
      </c>
      <c r="D48" s="157">
        <v>1927.4</v>
      </c>
      <c r="E48" s="207"/>
      <c r="F48" s="219">
        <f>+D48*E48</f>
        <v>0</v>
      </c>
      <c r="G48" s="248"/>
    </row>
    <row r="49" spans="1:7" ht="48">
      <c r="A49" s="154">
        <v>702</v>
      </c>
      <c r="B49" s="155" t="s">
        <v>130</v>
      </c>
      <c r="C49" s="156" t="s">
        <v>21</v>
      </c>
      <c r="D49" s="157">
        <v>1927.4</v>
      </c>
      <c r="E49" s="207"/>
      <c r="F49" s="219">
        <f>+D49*E49</f>
        <v>0</v>
      </c>
      <c r="G49" s="248"/>
    </row>
    <row r="50" spans="1:7">
      <c r="A50" s="158"/>
      <c r="B50" s="159" t="s">
        <v>2</v>
      </c>
      <c r="C50" s="160">
        <v>700</v>
      </c>
      <c r="D50" s="161"/>
      <c r="E50" s="209"/>
      <c r="F50" s="210">
        <f>SUM(F48:F49)</f>
        <v>0</v>
      </c>
      <c r="G50" s="248"/>
    </row>
    <row r="51" spans="1:7">
      <c r="A51" s="172"/>
      <c r="B51" s="173"/>
      <c r="C51" s="183"/>
      <c r="D51" s="157"/>
      <c r="E51" s="207"/>
      <c r="F51" s="208"/>
      <c r="G51" s="248"/>
    </row>
    <row r="52" spans="1:7">
      <c r="A52" s="179">
        <v>800</v>
      </c>
      <c r="B52" s="184" t="s">
        <v>68</v>
      </c>
      <c r="C52" s="181"/>
      <c r="D52" s="182"/>
      <c r="E52" s="216"/>
      <c r="F52" s="208"/>
      <c r="G52" s="248"/>
    </row>
    <row r="53" spans="1:7" ht="24">
      <c r="A53" s="154">
        <v>801</v>
      </c>
      <c r="B53" s="155" t="s">
        <v>127</v>
      </c>
      <c r="C53" s="156" t="s">
        <v>21</v>
      </c>
      <c r="D53" s="157">
        <v>1902.31</v>
      </c>
      <c r="E53" s="207"/>
      <c r="F53" s="219">
        <f>+D53*E53</f>
        <v>0</v>
      </c>
      <c r="G53" s="248"/>
    </row>
    <row r="54" spans="1:7">
      <c r="A54" s="154">
        <v>802</v>
      </c>
      <c r="B54" s="155" t="s">
        <v>128</v>
      </c>
      <c r="C54" s="156" t="s">
        <v>36</v>
      </c>
      <c r="D54" s="157">
        <v>95.12</v>
      </c>
      <c r="E54" s="207"/>
      <c r="F54" s="219">
        <f>+D54*E54</f>
        <v>0</v>
      </c>
      <c r="G54" s="248"/>
    </row>
    <row r="55" spans="1:7" ht="24">
      <c r="A55" s="154">
        <v>803</v>
      </c>
      <c r="B55" s="155" t="s">
        <v>131</v>
      </c>
      <c r="C55" s="156" t="s">
        <v>36</v>
      </c>
      <c r="D55" s="157">
        <v>133.16</v>
      </c>
      <c r="E55" s="207"/>
      <c r="F55" s="219">
        <f>+D55*E55</f>
        <v>0</v>
      </c>
      <c r="G55" s="248"/>
    </row>
    <row r="56" spans="1:7">
      <c r="A56" s="158"/>
      <c r="B56" s="159" t="s">
        <v>2</v>
      </c>
      <c r="C56" s="160">
        <v>800</v>
      </c>
      <c r="D56" s="161"/>
      <c r="E56" s="209"/>
      <c r="F56" s="210">
        <f>SUM(F53:F55)</f>
        <v>0</v>
      </c>
      <c r="G56" s="248"/>
    </row>
    <row r="57" spans="1:7">
      <c r="A57" s="172"/>
      <c r="B57" s="173"/>
      <c r="C57" s="183"/>
      <c r="D57" s="157"/>
      <c r="E57" s="207"/>
      <c r="F57" s="208"/>
      <c r="G57" s="248"/>
    </row>
    <row r="58" spans="1:7">
      <c r="A58" s="179">
        <v>900</v>
      </c>
      <c r="B58" s="170" t="s">
        <v>58</v>
      </c>
      <c r="C58" s="181"/>
      <c r="D58" s="182"/>
      <c r="E58" s="216"/>
      <c r="F58" s="208"/>
      <c r="G58" s="248"/>
    </row>
    <row r="59" spans="1:7" ht="29.25" customHeight="1">
      <c r="A59" s="154">
        <v>901</v>
      </c>
      <c r="B59" s="155" t="s">
        <v>132</v>
      </c>
      <c r="C59" s="156" t="s">
        <v>33</v>
      </c>
      <c r="D59" s="157">
        <v>25</v>
      </c>
      <c r="E59" s="207"/>
      <c r="F59" s="219">
        <f>+D59*E59</f>
        <v>0</v>
      </c>
      <c r="G59" s="248"/>
    </row>
    <row r="60" spans="1:7">
      <c r="A60" s="158"/>
      <c r="B60" s="159" t="s">
        <v>2</v>
      </c>
      <c r="C60" s="160">
        <v>900</v>
      </c>
      <c r="D60" s="161"/>
      <c r="E60" s="209"/>
      <c r="F60" s="210">
        <f>SUM(F59:F59)</f>
        <v>0</v>
      </c>
      <c r="G60" s="248"/>
    </row>
    <row r="61" spans="1:7">
      <c r="A61" s="172"/>
      <c r="B61" s="173"/>
      <c r="C61" s="174"/>
      <c r="D61" s="157"/>
      <c r="E61" s="207"/>
      <c r="F61" s="208"/>
      <c r="G61" s="248"/>
    </row>
    <row r="62" spans="1:7">
      <c r="A62" s="179">
        <v>1000</v>
      </c>
      <c r="B62" s="170" t="s">
        <v>70</v>
      </c>
      <c r="C62" s="181"/>
      <c r="D62" s="182"/>
      <c r="E62" s="216"/>
      <c r="F62" s="208"/>
      <c r="G62" s="248"/>
    </row>
    <row r="63" spans="1:7" ht="28.5" customHeight="1">
      <c r="A63" s="154">
        <v>1001</v>
      </c>
      <c r="B63" s="155" t="s">
        <v>133</v>
      </c>
      <c r="C63" s="156" t="s">
        <v>33</v>
      </c>
      <c r="D63" s="157">
        <v>10</v>
      </c>
      <c r="E63" s="207"/>
      <c r="F63" s="219">
        <f>+D63*E63</f>
        <v>0</v>
      </c>
      <c r="G63" s="248"/>
    </row>
    <row r="64" spans="1:7">
      <c r="A64" s="158"/>
      <c r="B64" s="159" t="s">
        <v>2</v>
      </c>
      <c r="C64" s="160">
        <v>1000</v>
      </c>
      <c r="D64" s="161"/>
      <c r="E64" s="209"/>
      <c r="F64" s="210">
        <f>SUM(F63:F63)</f>
        <v>0</v>
      </c>
      <c r="G64" s="248"/>
    </row>
    <row r="65" spans="1:7">
      <c r="A65" s="228"/>
      <c r="B65" s="229"/>
      <c r="C65" s="230"/>
      <c r="D65" s="231"/>
      <c r="E65" s="232"/>
      <c r="F65" s="233"/>
      <c r="G65" s="248"/>
    </row>
    <row r="66" spans="1:7" s="252" customFormat="1">
      <c r="A66" s="179">
        <v>1100</v>
      </c>
      <c r="B66" s="250" t="s">
        <v>57</v>
      </c>
      <c r="C66" s="292"/>
      <c r="D66" s="293"/>
      <c r="E66" s="294"/>
      <c r="F66" s="295"/>
      <c r="G66" s="251"/>
    </row>
    <row r="67" spans="1:7" s="252" customFormat="1">
      <c r="A67" s="154">
        <v>1101</v>
      </c>
      <c r="B67" s="155" t="s">
        <v>134</v>
      </c>
      <c r="C67" s="156" t="s">
        <v>21</v>
      </c>
      <c r="D67" s="157">
        <v>831.01</v>
      </c>
      <c r="E67" s="207"/>
      <c r="F67" s="219">
        <f t="shared" ref="F67" si="1">+D67*E67</f>
        <v>0</v>
      </c>
      <c r="G67" s="251"/>
    </row>
    <row r="68" spans="1:7" s="252" customFormat="1">
      <c r="A68" s="154">
        <v>1102</v>
      </c>
      <c r="B68" s="155" t="s">
        <v>135</v>
      </c>
      <c r="C68" s="156" t="s">
        <v>21</v>
      </c>
      <c r="D68" s="157">
        <v>29.49</v>
      </c>
      <c r="E68" s="207"/>
      <c r="F68" s="219">
        <f t="shared" ref="F68" si="2">+D68*E68</f>
        <v>0</v>
      </c>
      <c r="G68" s="251"/>
    </row>
    <row r="69" spans="1:7" s="252" customFormat="1">
      <c r="A69" s="279"/>
      <c r="B69" s="253" t="s">
        <v>2</v>
      </c>
      <c r="C69" s="296">
        <v>1100</v>
      </c>
      <c r="D69" s="297"/>
      <c r="E69" s="297"/>
      <c r="F69" s="298">
        <f>SUM(F67:F68)</f>
        <v>0</v>
      </c>
      <c r="G69" s="251"/>
    </row>
    <row r="70" spans="1:7" s="256" customFormat="1">
      <c r="A70" s="280"/>
      <c r="B70" s="254"/>
      <c r="C70" s="299"/>
      <c r="D70" s="294"/>
      <c r="E70" s="294"/>
      <c r="F70" s="300"/>
      <c r="G70" s="251"/>
    </row>
    <row r="71" spans="1:7" s="252" customFormat="1">
      <c r="A71" s="179">
        <v>1200</v>
      </c>
      <c r="B71" s="250" t="s">
        <v>95</v>
      </c>
      <c r="C71" s="292"/>
      <c r="D71" s="293"/>
      <c r="E71" s="294"/>
      <c r="F71" s="295"/>
      <c r="G71" s="251"/>
    </row>
    <row r="72" spans="1:7" s="252" customFormat="1" ht="24">
      <c r="A72" s="154">
        <v>1201</v>
      </c>
      <c r="B72" s="155" t="s">
        <v>136</v>
      </c>
      <c r="C72" s="156" t="s">
        <v>36</v>
      </c>
      <c r="D72" s="157">
        <v>1.6</v>
      </c>
      <c r="E72" s="207"/>
      <c r="F72" s="219">
        <f t="shared" ref="F72:F76" si="3">+D72*E72</f>
        <v>0</v>
      </c>
      <c r="G72" s="251"/>
    </row>
    <row r="73" spans="1:7" s="252" customFormat="1">
      <c r="A73" s="154">
        <v>1202</v>
      </c>
      <c r="B73" s="155" t="s">
        <v>66</v>
      </c>
      <c r="C73" s="156" t="s">
        <v>33</v>
      </c>
      <c r="D73" s="157">
        <v>20</v>
      </c>
      <c r="E73" s="207"/>
      <c r="F73" s="219">
        <f t="shared" si="3"/>
        <v>0</v>
      </c>
      <c r="G73" s="251"/>
    </row>
    <row r="74" spans="1:7" s="252" customFormat="1">
      <c r="A74" s="154">
        <v>1203</v>
      </c>
      <c r="B74" s="155" t="s">
        <v>67</v>
      </c>
      <c r="C74" s="156" t="s">
        <v>33</v>
      </c>
      <c r="D74" s="157">
        <v>20</v>
      </c>
      <c r="E74" s="207"/>
      <c r="F74" s="219">
        <f t="shared" si="3"/>
        <v>0</v>
      </c>
      <c r="G74" s="251"/>
    </row>
    <row r="75" spans="1:7" s="252" customFormat="1">
      <c r="A75" s="154">
        <v>1204</v>
      </c>
      <c r="B75" s="155" t="s">
        <v>137</v>
      </c>
      <c r="C75" s="156" t="s">
        <v>36</v>
      </c>
      <c r="D75" s="157">
        <v>0.96</v>
      </c>
      <c r="E75" s="207"/>
      <c r="F75" s="219">
        <f t="shared" si="3"/>
        <v>0</v>
      </c>
      <c r="G75" s="251"/>
    </row>
    <row r="76" spans="1:7" s="252" customFormat="1" ht="24">
      <c r="A76" s="154">
        <v>1205</v>
      </c>
      <c r="B76" s="155" t="s">
        <v>138</v>
      </c>
      <c r="C76" s="156" t="s">
        <v>33</v>
      </c>
      <c r="D76" s="157">
        <v>20</v>
      </c>
      <c r="E76" s="207"/>
      <c r="F76" s="219">
        <f t="shared" si="3"/>
        <v>0</v>
      </c>
      <c r="G76" s="251"/>
    </row>
    <row r="77" spans="1:7" s="252" customFormat="1">
      <c r="A77" s="279"/>
      <c r="B77" s="253" t="s">
        <v>2</v>
      </c>
      <c r="C77" s="296">
        <v>1200</v>
      </c>
      <c r="D77" s="297"/>
      <c r="E77" s="297"/>
      <c r="F77" s="298">
        <f>SUM(F72:F76)</f>
        <v>0</v>
      </c>
      <c r="G77" s="251"/>
    </row>
    <row r="78" spans="1:7" s="256" customFormat="1">
      <c r="A78" s="280"/>
      <c r="B78" s="254"/>
      <c r="C78" s="299"/>
      <c r="D78" s="294"/>
      <c r="E78" s="294"/>
      <c r="F78" s="300"/>
      <c r="G78" s="251"/>
    </row>
    <row r="79" spans="1:7">
      <c r="A79" s="179">
        <v>1300</v>
      </c>
      <c r="B79" s="170" t="s">
        <v>56</v>
      </c>
      <c r="C79" s="181"/>
      <c r="D79" s="182"/>
      <c r="E79" s="216"/>
      <c r="F79" s="208"/>
      <c r="G79" s="248"/>
    </row>
    <row r="80" spans="1:7" ht="24">
      <c r="A80" s="154">
        <v>1301</v>
      </c>
      <c r="B80" s="155" t="s">
        <v>139</v>
      </c>
      <c r="C80" s="156" t="s">
        <v>21</v>
      </c>
      <c r="D80" s="157">
        <v>4128.41</v>
      </c>
      <c r="E80" s="207"/>
      <c r="F80" s="219">
        <f>+D80*E80</f>
        <v>0</v>
      </c>
      <c r="G80" s="248"/>
    </row>
    <row r="81" spans="1:7">
      <c r="A81" s="158"/>
      <c r="B81" s="159" t="s">
        <v>2</v>
      </c>
      <c r="C81" s="160">
        <v>1300</v>
      </c>
      <c r="D81" s="161"/>
      <c r="E81" s="209"/>
      <c r="F81" s="210">
        <f>SUM(F80:F80)</f>
        <v>0</v>
      </c>
      <c r="G81" s="248"/>
    </row>
    <row r="82" spans="1:7">
      <c r="A82" s="154"/>
      <c r="B82" s="155"/>
      <c r="C82" s="156"/>
      <c r="D82" s="157"/>
      <c r="E82" s="207"/>
      <c r="F82" s="208"/>
      <c r="G82" s="248"/>
    </row>
    <row r="83" spans="1:7" ht="19.5">
      <c r="A83" s="198" t="s">
        <v>52</v>
      </c>
      <c r="B83" s="199" t="s">
        <v>96</v>
      </c>
      <c r="C83" s="200"/>
      <c r="D83" s="201"/>
      <c r="E83" s="212"/>
      <c r="F83" s="213"/>
      <c r="G83" s="248"/>
    </row>
    <row r="84" spans="1:7" ht="19.5">
      <c r="A84" s="198"/>
      <c r="B84" s="199"/>
      <c r="C84" s="200"/>
      <c r="D84" s="201"/>
      <c r="E84" s="212"/>
      <c r="F84" s="213"/>
      <c r="G84" s="248"/>
    </row>
    <row r="85" spans="1:7">
      <c r="A85" s="179">
        <v>1400</v>
      </c>
      <c r="B85" s="180" t="s">
        <v>59</v>
      </c>
      <c r="C85" s="181"/>
      <c r="D85" s="182"/>
      <c r="E85" s="216"/>
      <c r="F85" s="208"/>
      <c r="G85" s="248"/>
    </row>
    <row r="86" spans="1:7" ht="13.5" customHeight="1">
      <c r="A86" s="154">
        <v>1401</v>
      </c>
      <c r="B86" s="155" t="s">
        <v>140</v>
      </c>
      <c r="C86" s="156" t="s">
        <v>32</v>
      </c>
      <c r="D86" s="157">
        <v>384.45</v>
      </c>
      <c r="E86" s="207"/>
      <c r="F86" s="219">
        <f>+D86*E86</f>
        <v>0</v>
      </c>
      <c r="G86" s="248"/>
    </row>
    <row r="87" spans="1:7">
      <c r="A87" s="158"/>
      <c r="B87" s="159" t="s">
        <v>2</v>
      </c>
      <c r="C87" s="160">
        <v>1400</v>
      </c>
      <c r="D87" s="161"/>
      <c r="E87" s="209"/>
      <c r="F87" s="210">
        <f>SUM(F86:F86)</f>
        <v>0</v>
      </c>
      <c r="G87" s="248"/>
    </row>
    <row r="88" spans="1:7" s="255" customFormat="1">
      <c r="A88" s="162"/>
      <c r="B88" s="163"/>
      <c r="C88" s="164"/>
      <c r="D88" s="177"/>
      <c r="E88" s="214"/>
      <c r="F88" s="215"/>
      <c r="G88" s="257"/>
    </row>
    <row r="89" spans="1:7">
      <c r="A89" s="179">
        <v>1500</v>
      </c>
      <c r="B89" s="250" t="s">
        <v>54</v>
      </c>
      <c r="C89" s="156"/>
      <c r="D89" s="157"/>
      <c r="E89" s="207"/>
      <c r="F89" s="219"/>
      <c r="G89" s="248"/>
    </row>
    <row r="90" spans="1:7" ht="24">
      <c r="A90" s="154">
        <v>1501</v>
      </c>
      <c r="B90" s="155" t="s">
        <v>141</v>
      </c>
      <c r="C90" s="156" t="s">
        <v>36</v>
      </c>
      <c r="D90" s="157">
        <v>511.04</v>
      </c>
      <c r="E90" s="207"/>
      <c r="F90" s="219">
        <f t="shared" ref="F90" si="4">+D90*E90</f>
        <v>0</v>
      </c>
      <c r="G90" s="248"/>
    </row>
    <row r="91" spans="1:7">
      <c r="A91" s="154">
        <v>1502</v>
      </c>
      <c r="B91" s="155" t="s">
        <v>128</v>
      </c>
      <c r="C91" s="156" t="s">
        <v>36</v>
      </c>
      <c r="D91" s="157">
        <v>35.97</v>
      </c>
      <c r="E91" s="207"/>
      <c r="F91" s="219">
        <f t="shared" ref="F91:F103" si="5">+D91*E91</f>
        <v>0</v>
      </c>
      <c r="G91" s="248"/>
    </row>
    <row r="92" spans="1:7">
      <c r="A92" s="154">
        <v>1503</v>
      </c>
      <c r="B92" s="155" t="s">
        <v>142</v>
      </c>
      <c r="C92" s="156" t="s">
        <v>32</v>
      </c>
      <c r="D92" s="157">
        <v>60</v>
      </c>
      <c r="E92" s="207"/>
      <c r="F92" s="219">
        <f t="shared" si="5"/>
        <v>0</v>
      </c>
      <c r="G92" s="248"/>
    </row>
    <row r="93" spans="1:7">
      <c r="A93" s="154">
        <v>1504</v>
      </c>
      <c r="B93" s="155" t="s">
        <v>143</v>
      </c>
      <c r="C93" s="156" t="s">
        <v>32</v>
      </c>
      <c r="D93" s="157">
        <v>218.71</v>
      </c>
      <c r="E93" s="207"/>
      <c r="F93" s="219">
        <f t="shared" si="5"/>
        <v>0</v>
      </c>
      <c r="G93" s="248"/>
    </row>
    <row r="94" spans="1:7">
      <c r="A94" s="154">
        <v>1505</v>
      </c>
      <c r="B94" s="155" t="s">
        <v>144</v>
      </c>
      <c r="C94" s="156" t="s">
        <v>32</v>
      </c>
      <c r="D94" s="157">
        <v>105.74</v>
      </c>
      <c r="E94" s="207"/>
      <c r="F94" s="219">
        <f t="shared" si="5"/>
        <v>0</v>
      </c>
      <c r="G94" s="248"/>
    </row>
    <row r="95" spans="1:7" ht="24">
      <c r="A95" s="154">
        <v>1506</v>
      </c>
      <c r="B95" s="155" t="s">
        <v>145</v>
      </c>
      <c r="C95" s="156" t="s">
        <v>21</v>
      </c>
      <c r="D95" s="157">
        <v>324.97000000000003</v>
      </c>
      <c r="E95" s="207"/>
      <c r="F95" s="219">
        <f t="shared" si="5"/>
        <v>0</v>
      </c>
      <c r="G95" s="248"/>
    </row>
    <row r="96" spans="1:7" ht="24">
      <c r="A96" s="154">
        <v>1507</v>
      </c>
      <c r="B96" s="155" t="s">
        <v>146</v>
      </c>
      <c r="C96" s="156" t="s">
        <v>33</v>
      </c>
      <c r="D96" s="157">
        <v>9</v>
      </c>
      <c r="E96" s="207"/>
      <c r="F96" s="219">
        <f t="shared" si="5"/>
        <v>0</v>
      </c>
      <c r="G96" s="248"/>
    </row>
    <row r="97" spans="1:7" ht="24">
      <c r="A97" s="154">
        <v>1508</v>
      </c>
      <c r="B97" s="155" t="s">
        <v>147</v>
      </c>
      <c r="C97" s="156" t="s">
        <v>33</v>
      </c>
      <c r="D97" s="157">
        <v>4</v>
      </c>
      <c r="E97" s="207"/>
      <c r="F97" s="219">
        <f t="shared" si="5"/>
        <v>0</v>
      </c>
      <c r="G97" s="248"/>
    </row>
    <row r="98" spans="1:7">
      <c r="A98" s="154">
        <v>1509</v>
      </c>
      <c r="B98" s="155" t="s">
        <v>148</v>
      </c>
      <c r="C98" s="156" t="s">
        <v>33</v>
      </c>
      <c r="D98" s="157">
        <v>5</v>
      </c>
      <c r="E98" s="207"/>
      <c r="F98" s="219">
        <f t="shared" si="5"/>
        <v>0</v>
      </c>
      <c r="G98" s="248"/>
    </row>
    <row r="99" spans="1:7" ht="24">
      <c r="A99" s="154">
        <v>1510</v>
      </c>
      <c r="B99" s="155" t="s">
        <v>149</v>
      </c>
      <c r="C99" s="156" t="s">
        <v>32</v>
      </c>
      <c r="D99" s="157">
        <v>5</v>
      </c>
      <c r="E99" s="207"/>
      <c r="F99" s="219">
        <f t="shared" si="5"/>
        <v>0</v>
      </c>
      <c r="G99" s="248"/>
    </row>
    <row r="100" spans="1:7" ht="24">
      <c r="A100" s="154">
        <v>1511</v>
      </c>
      <c r="B100" s="155" t="s">
        <v>150</v>
      </c>
      <c r="C100" s="156" t="s">
        <v>33</v>
      </c>
      <c r="D100" s="157">
        <v>5</v>
      </c>
      <c r="E100" s="207"/>
      <c r="F100" s="219">
        <f t="shared" si="5"/>
        <v>0</v>
      </c>
      <c r="G100" s="248"/>
    </row>
    <row r="101" spans="1:7" ht="24">
      <c r="A101" s="154">
        <v>1512</v>
      </c>
      <c r="B101" s="155" t="s">
        <v>151</v>
      </c>
      <c r="C101" s="156" t="s">
        <v>36</v>
      </c>
      <c r="D101" s="157">
        <v>280.52</v>
      </c>
      <c r="E101" s="207"/>
      <c r="F101" s="219">
        <f t="shared" si="5"/>
        <v>0</v>
      </c>
      <c r="G101" s="248"/>
    </row>
    <row r="102" spans="1:7" ht="24">
      <c r="A102" s="154">
        <v>1513</v>
      </c>
      <c r="B102" s="155" t="s">
        <v>152</v>
      </c>
      <c r="C102" s="156" t="s">
        <v>36</v>
      </c>
      <c r="D102" s="157">
        <v>288.14999999999998</v>
      </c>
      <c r="E102" s="207"/>
      <c r="F102" s="219">
        <f t="shared" si="5"/>
        <v>0</v>
      </c>
      <c r="G102" s="248"/>
    </row>
    <row r="103" spans="1:7" ht="24">
      <c r="A103" s="154">
        <v>1514</v>
      </c>
      <c r="B103" s="155" t="s">
        <v>153</v>
      </c>
      <c r="C103" s="156" t="s">
        <v>36</v>
      </c>
      <c r="D103" s="157">
        <v>230.52</v>
      </c>
      <c r="E103" s="207"/>
      <c r="F103" s="219">
        <f t="shared" si="5"/>
        <v>0</v>
      </c>
      <c r="G103" s="248"/>
    </row>
    <row r="104" spans="1:7">
      <c r="A104" s="158"/>
      <c r="B104" s="159" t="s">
        <v>2</v>
      </c>
      <c r="C104" s="160">
        <v>1500</v>
      </c>
      <c r="D104" s="161"/>
      <c r="E104" s="209"/>
      <c r="F104" s="210">
        <f>SUM(F90:F103)</f>
        <v>0</v>
      </c>
      <c r="G104" s="248"/>
    </row>
    <row r="105" spans="1:7">
      <c r="A105" s="154"/>
      <c r="B105" s="155"/>
      <c r="C105" s="156"/>
      <c r="D105" s="157"/>
      <c r="E105" s="207"/>
      <c r="F105" s="219"/>
      <c r="G105" s="248"/>
    </row>
    <row r="106" spans="1:7">
      <c r="A106" s="179">
        <v>1600</v>
      </c>
      <c r="B106" s="250" t="s">
        <v>91</v>
      </c>
      <c r="C106" s="156"/>
      <c r="D106" s="157"/>
      <c r="E106" s="207"/>
      <c r="F106" s="219"/>
      <c r="G106" s="248"/>
    </row>
    <row r="107" spans="1:7" ht="24">
      <c r="A107" s="154">
        <v>1601</v>
      </c>
      <c r="B107" s="155" t="s">
        <v>127</v>
      </c>
      <c r="C107" s="156" t="s">
        <v>21</v>
      </c>
      <c r="D107" s="157">
        <v>718.48</v>
      </c>
      <c r="E107" s="207"/>
      <c r="F107" s="219">
        <f t="shared" ref="F107:F110" si="6">+D107*E107</f>
        <v>0</v>
      </c>
      <c r="G107" s="248"/>
    </row>
    <row r="108" spans="1:7">
      <c r="A108" s="154">
        <v>1602</v>
      </c>
      <c r="B108" s="155" t="s">
        <v>128</v>
      </c>
      <c r="C108" s="156" t="s">
        <v>36</v>
      </c>
      <c r="D108" s="157">
        <v>45.72</v>
      </c>
      <c r="E108" s="207"/>
      <c r="F108" s="219">
        <f t="shared" si="6"/>
        <v>0</v>
      </c>
      <c r="G108" s="248"/>
    </row>
    <row r="109" spans="1:7">
      <c r="A109" s="154">
        <v>1603</v>
      </c>
      <c r="B109" s="155" t="s">
        <v>129</v>
      </c>
      <c r="C109" s="156" t="s">
        <v>32</v>
      </c>
      <c r="D109" s="157">
        <v>1306.32</v>
      </c>
      <c r="E109" s="207"/>
      <c r="F109" s="219">
        <f t="shared" si="6"/>
        <v>0</v>
      </c>
      <c r="G109" s="248"/>
    </row>
    <row r="110" spans="1:7" ht="24">
      <c r="A110" s="154">
        <v>1604</v>
      </c>
      <c r="B110" s="155" t="s">
        <v>154</v>
      </c>
      <c r="C110" s="156" t="s">
        <v>36</v>
      </c>
      <c r="D110" s="157">
        <v>78.38</v>
      </c>
      <c r="E110" s="207"/>
      <c r="F110" s="219">
        <f t="shared" si="6"/>
        <v>0</v>
      </c>
      <c r="G110" s="248"/>
    </row>
    <row r="111" spans="1:7">
      <c r="A111" s="234"/>
      <c r="B111" s="253" t="s">
        <v>2</v>
      </c>
      <c r="C111" s="160">
        <v>1600</v>
      </c>
      <c r="D111" s="161"/>
      <c r="E111" s="209"/>
      <c r="F111" s="210">
        <f>SUM(F107:F110)</f>
        <v>0</v>
      </c>
      <c r="G111" s="248"/>
    </row>
    <row r="112" spans="1:7">
      <c r="A112" s="167"/>
      <c r="B112" s="254"/>
      <c r="C112" s="156"/>
      <c r="D112" s="157"/>
      <c r="E112" s="207"/>
      <c r="F112" s="219"/>
      <c r="G112" s="248"/>
    </row>
    <row r="113" spans="1:7" ht="19.5">
      <c r="A113" s="198" t="s">
        <v>72</v>
      </c>
      <c r="B113" s="262" t="s">
        <v>101</v>
      </c>
      <c r="C113" s="263"/>
      <c r="D113" s="264"/>
      <c r="E113" s="212"/>
      <c r="F113" s="213"/>
      <c r="G113" s="248"/>
    </row>
    <row r="114" spans="1:7">
      <c r="A114" s="154"/>
      <c r="B114" s="155"/>
      <c r="C114" s="156"/>
      <c r="D114" s="157"/>
      <c r="E114" s="207"/>
      <c r="F114" s="208"/>
      <c r="G114" s="248"/>
    </row>
    <row r="115" spans="1:7">
      <c r="A115" s="179">
        <v>1700</v>
      </c>
      <c r="B115" s="250" t="s">
        <v>92</v>
      </c>
      <c r="C115" s="156"/>
      <c r="D115" s="157"/>
      <c r="E115" s="207"/>
      <c r="F115" s="219"/>
      <c r="G115" s="248"/>
    </row>
    <row r="116" spans="1:7" ht="36">
      <c r="A116" s="154">
        <v>1701</v>
      </c>
      <c r="B116" s="155" t="s">
        <v>155</v>
      </c>
      <c r="C116" s="156" t="s">
        <v>21</v>
      </c>
      <c r="D116" s="157">
        <v>6009.07</v>
      </c>
      <c r="E116" s="207"/>
      <c r="F116" s="219">
        <f t="shared" ref="F116:F121" si="7">+D116*E116</f>
        <v>0</v>
      </c>
      <c r="G116" s="248"/>
    </row>
    <row r="117" spans="1:7">
      <c r="A117" s="154">
        <v>1702</v>
      </c>
      <c r="B117" s="155" t="s">
        <v>110</v>
      </c>
      <c r="C117" s="156" t="s">
        <v>36</v>
      </c>
      <c r="D117" s="157">
        <v>901.36</v>
      </c>
      <c r="E117" s="207"/>
      <c r="F117" s="219">
        <f t="shared" si="7"/>
        <v>0</v>
      </c>
      <c r="G117" s="248"/>
    </row>
    <row r="118" spans="1:7">
      <c r="A118" s="154">
        <v>1703</v>
      </c>
      <c r="B118" s="155" t="s">
        <v>109</v>
      </c>
      <c r="C118" s="156" t="s">
        <v>36</v>
      </c>
      <c r="D118" s="157">
        <v>661</v>
      </c>
      <c r="E118" s="207"/>
      <c r="F118" s="219">
        <f t="shared" si="7"/>
        <v>0</v>
      </c>
      <c r="G118" s="248"/>
    </row>
    <row r="119" spans="1:7">
      <c r="A119" s="154">
        <v>1704</v>
      </c>
      <c r="B119" s="155" t="s">
        <v>107</v>
      </c>
      <c r="C119" s="156" t="s">
        <v>21</v>
      </c>
      <c r="D119" s="157">
        <v>6009.07</v>
      </c>
      <c r="E119" s="207"/>
      <c r="F119" s="219">
        <f t="shared" si="7"/>
        <v>0</v>
      </c>
      <c r="G119" s="248"/>
    </row>
    <row r="120" spans="1:7">
      <c r="A120" s="154">
        <v>1705</v>
      </c>
      <c r="B120" s="155" t="s">
        <v>108</v>
      </c>
      <c r="C120" s="156" t="s">
        <v>21</v>
      </c>
      <c r="D120" s="157">
        <v>6009.07</v>
      </c>
      <c r="E120" s="207"/>
      <c r="F120" s="219">
        <f t="shared" si="7"/>
        <v>0</v>
      </c>
      <c r="G120" s="248"/>
    </row>
    <row r="121" spans="1:7" ht="24">
      <c r="A121" s="154">
        <v>1706</v>
      </c>
      <c r="B121" s="155" t="s">
        <v>156</v>
      </c>
      <c r="C121" s="156" t="s">
        <v>36</v>
      </c>
      <c r="D121" s="157">
        <v>240.36</v>
      </c>
      <c r="E121" s="207"/>
      <c r="F121" s="219">
        <f t="shared" si="7"/>
        <v>0</v>
      </c>
      <c r="G121" s="248"/>
    </row>
    <row r="122" spans="1:7">
      <c r="A122" s="234"/>
      <c r="B122" s="253" t="s">
        <v>2</v>
      </c>
      <c r="C122" s="160">
        <v>1700</v>
      </c>
      <c r="D122" s="235"/>
      <c r="E122" s="236"/>
      <c r="F122" s="237">
        <f>SUM(F116:F121)</f>
        <v>0</v>
      </c>
      <c r="G122" s="248"/>
    </row>
    <row r="123" spans="1:7">
      <c r="A123" s="167"/>
      <c r="B123" s="254"/>
      <c r="C123" s="156"/>
      <c r="D123" s="157"/>
      <c r="E123" s="207"/>
      <c r="F123" s="219"/>
      <c r="G123" s="248"/>
    </row>
    <row r="124" spans="1:7">
      <c r="A124" s="179">
        <v>1800</v>
      </c>
      <c r="B124" s="250" t="s">
        <v>93</v>
      </c>
      <c r="C124" s="156"/>
      <c r="D124" s="157"/>
      <c r="E124" s="207"/>
      <c r="F124" s="219"/>
      <c r="G124" s="248"/>
    </row>
    <row r="125" spans="1:7" ht="24">
      <c r="A125" s="154">
        <v>1801</v>
      </c>
      <c r="B125" s="155" t="s">
        <v>157</v>
      </c>
      <c r="C125" s="156" t="s">
        <v>21</v>
      </c>
      <c r="D125" s="157">
        <v>261.26</v>
      </c>
      <c r="E125" s="207"/>
      <c r="F125" s="219">
        <f t="shared" ref="F125:F136" si="8">+D125*E125</f>
        <v>0</v>
      </c>
      <c r="G125" s="248"/>
    </row>
    <row r="126" spans="1:7" ht="36">
      <c r="A126" s="154">
        <v>1802</v>
      </c>
      <c r="B126" s="155" t="s">
        <v>158</v>
      </c>
      <c r="C126" s="156" t="s">
        <v>21</v>
      </c>
      <c r="D126" s="157">
        <v>216</v>
      </c>
      <c r="E126" s="207"/>
      <c r="F126" s="219">
        <f t="shared" si="8"/>
        <v>0</v>
      </c>
      <c r="G126" s="248"/>
    </row>
    <row r="127" spans="1:7">
      <c r="A127" s="234"/>
      <c r="B127" s="253" t="s">
        <v>2</v>
      </c>
      <c r="C127" s="160">
        <v>1800</v>
      </c>
      <c r="D127" s="235"/>
      <c r="E127" s="236"/>
      <c r="F127" s="237">
        <f>SUM(F125:F126)</f>
        <v>0</v>
      </c>
      <c r="G127" s="248"/>
    </row>
    <row r="128" spans="1:7">
      <c r="A128" s="167"/>
      <c r="B128" s="254"/>
      <c r="C128" s="156"/>
      <c r="D128" s="157"/>
      <c r="E128" s="207"/>
      <c r="F128" s="219"/>
      <c r="G128" s="248"/>
    </row>
    <row r="129" spans="1:7">
      <c r="A129" s="179">
        <v>1900</v>
      </c>
      <c r="B129" s="250" t="s">
        <v>105</v>
      </c>
      <c r="C129" s="156"/>
      <c r="D129" s="157"/>
      <c r="E129" s="207"/>
      <c r="F129" s="219"/>
      <c r="G129" s="248"/>
    </row>
    <row r="130" spans="1:7" ht="24">
      <c r="A130" s="154">
        <v>1901</v>
      </c>
      <c r="B130" s="155" t="s">
        <v>157</v>
      </c>
      <c r="C130" s="156" t="s">
        <v>21</v>
      </c>
      <c r="D130" s="157">
        <v>778</v>
      </c>
      <c r="E130" s="207"/>
      <c r="F130" s="219">
        <f t="shared" si="8"/>
        <v>0</v>
      </c>
      <c r="G130" s="248"/>
    </row>
    <row r="131" spans="1:7">
      <c r="A131" s="154">
        <v>1902</v>
      </c>
      <c r="B131" s="155" t="s">
        <v>159</v>
      </c>
      <c r="C131" s="156" t="s">
        <v>33</v>
      </c>
      <c r="D131" s="157">
        <v>360</v>
      </c>
      <c r="E131" s="207"/>
      <c r="F131" s="219">
        <f t="shared" si="8"/>
        <v>0</v>
      </c>
      <c r="G131" s="248"/>
    </row>
    <row r="132" spans="1:7">
      <c r="A132" s="234"/>
      <c r="B132" s="253" t="s">
        <v>2</v>
      </c>
      <c r="C132" s="160">
        <v>1900</v>
      </c>
      <c r="D132" s="235"/>
      <c r="E132" s="236"/>
      <c r="F132" s="237">
        <f>SUM(F130:F131)</f>
        <v>0</v>
      </c>
      <c r="G132" s="248"/>
    </row>
    <row r="133" spans="1:7">
      <c r="A133" s="167"/>
      <c r="B133" s="254"/>
      <c r="C133" s="156"/>
      <c r="D133" s="157"/>
      <c r="E133" s="207"/>
      <c r="F133" s="219"/>
      <c r="G133" s="248"/>
    </row>
    <row r="134" spans="1:7">
      <c r="A134" s="179">
        <v>2000</v>
      </c>
      <c r="B134" s="250" t="s">
        <v>94</v>
      </c>
      <c r="C134" s="156"/>
      <c r="D134" s="157"/>
      <c r="E134" s="207"/>
      <c r="F134" s="219"/>
      <c r="G134" s="248"/>
    </row>
    <row r="135" spans="1:7" ht="24">
      <c r="A135" s="154">
        <v>2001</v>
      </c>
      <c r="B135" s="155" t="s">
        <v>127</v>
      </c>
      <c r="C135" s="156" t="s">
        <v>21</v>
      </c>
      <c r="D135" s="157">
        <v>1257.9000000000001</v>
      </c>
      <c r="E135" s="207"/>
      <c r="F135" s="219">
        <f t="shared" si="8"/>
        <v>0</v>
      </c>
      <c r="G135" s="248"/>
    </row>
    <row r="136" spans="1:7">
      <c r="A136" s="154">
        <v>2002</v>
      </c>
      <c r="B136" s="155" t="s">
        <v>128</v>
      </c>
      <c r="C136" s="156" t="s">
        <v>36</v>
      </c>
      <c r="D136" s="157">
        <v>62.9</v>
      </c>
      <c r="E136" s="207"/>
      <c r="F136" s="219">
        <f t="shared" si="8"/>
        <v>0</v>
      </c>
      <c r="G136" s="248"/>
    </row>
    <row r="137" spans="1:7" ht="24">
      <c r="A137" s="154">
        <v>2003</v>
      </c>
      <c r="B137" s="155" t="s">
        <v>131</v>
      </c>
      <c r="C137" s="156" t="s">
        <v>36</v>
      </c>
      <c r="D137" s="157">
        <v>88.05</v>
      </c>
      <c r="E137" s="207"/>
      <c r="F137" s="219">
        <f t="shared" ref="F137:F138" si="9">+D137*E137</f>
        <v>0</v>
      </c>
      <c r="G137" s="248"/>
    </row>
    <row r="138" spans="1:7" ht="24">
      <c r="A138" s="154">
        <v>2004</v>
      </c>
      <c r="B138" s="155" t="s">
        <v>160</v>
      </c>
      <c r="C138" s="156" t="s">
        <v>21</v>
      </c>
      <c r="D138" s="157">
        <v>9</v>
      </c>
      <c r="E138" s="207"/>
      <c r="F138" s="219">
        <f t="shared" si="9"/>
        <v>0</v>
      </c>
      <c r="G138" s="248"/>
    </row>
    <row r="139" spans="1:7">
      <c r="A139" s="234"/>
      <c r="B139" s="253" t="s">
        <v>2</v>
      </c>
      <c r="C139" s="160">
        <v>2000</v>
      </c>
      <c r="D139" s="161"/>
      <c r="E139" s="209"/>
      <c r="F139" s="210">
        <f>SUM(F135:F138)</f>
        <v>0</v>
      </c>
      <c r="G139" s="248"/>
    </row>
    <row r="140" spans="1:7">
      <c r="A140" s="167"/>
      <c r="B140" s="168"/>
      <c r="C140" s="164"/>
      <c r="D140" s="157"/>
      <c r="E140" s="207"/>
      <c r="F140" s="208"/>
      <c r="G140" s="248"/>
    </row>
    <row r="141" spans="1:7" ht="19.5">
      <c r="A141" s="198" t="s">
        <v>73</v>
      </c>
      <c r="B141" s="199" t="s">
        <v>100</v>
      </c>
      <c r="C141" s="200"/>
      <c r="D141" s="201"/>
      <c r="E141" s="212"/>
      <c r="F141" s="213"/>
      <c r="G141" s="248"/>
    </row>
    <row r="142" spans="1:7">
      <c r="A142" s="172"/>
      <c r="B142" s="173"/>
      <c r="C142" s="183"/>
      <c r="D142" s="157"/>
      <c r="E142" s="207"/>
      <c r="F142" s="208"/>
      <c r="G142" s="248"/>
    </row>
    <row r="143" spans="1:7">
      <c r="A143" s="179">
        <v>2100</v>
      </c>
      <c r="B143" s="148" t="s">
        <v>22</v>
      </c>
      <c r="C143" s="149"/>
      <c r="D143" s="157"/>
      <c r="E143" s="207"/>
      <c r="F143" s="208"/>
      <c r="G143" s="248"/>
    </row>
    <row r="144" spans="1:7" ht="24">
      <c r="A144" s="154">
        <v>2101</v>
      </c>
      <c r="B144" s="155" t="s">
        <v>136</v>
      </c>
      <c r="C144" s="185" t="s">
        <v>161</v>
      </c>
      <c r="D144" s="293">
        <v>4.51</v>
      </c>
      <c r="E144" s="207"/>
      <c r="F144" s="219">
        <f t="shared" ref="F144:F148" si="10">+D144*E144</f>
        <v>0</v>
      </c>
    </row>
    <row r="145" spans="1:7">
      <c r="A145" s="154">
        <v>2102</v>
      </c>
      <c r="B145" s="155" t="s">
        <v>162</v>
      </c>
      <c r="C145" s="185" t="s">
        <v>161</v>
      </c>
      <c r="D145" s="293">
        <v>0.42</v>
      </c>
      <c r="E145" s="207"/>
      <c r="F145" s="219">
        <f t="shared" si="10"/>
        <v>0</v>
      </c>
    </row>
    <row r="146" spans="1:7">
      <c r="A146" s="154">
        <v>2103</v>
      </c>
      <c r="B146" s="155" t="s">
        <v>163</v>
      </c>
      <c r="C146" s="185" t="s">
        <v>161</v>
      </c>
      <c r="D146" s="293">
        <v>3.54</v>
      </c>
      <c r="E146" s="207"/>
      <c r="F146" s="219">
        <f t="shared" si="10"/>
        <v>0</v>
      </c>
    </row>
    <row r="147" spans="1:7" ht="24">
      <c r="A147" s="154">
        <v>2104</v>
      </c>
      <c r="B147" s="155" t="s">
        <v>164</v>
      </c>
      <c r="C147" s="185" t="s">
        <v>161</v>
      </c>
      <c r="D147" s="293">
        <v>3.54</v>
      </c>
      <c r="E147" s="207"/>
      <c r="F147" s="219">
        <f t="shared" si="10"/>
        <v>0</v>
      </c>
    </row>
    <row r="148" spans="1:7" ht="36">
      <c r="A148" s="154">
        <v>2105</v>
      </c>
      <c r="B148" s="155" t="s">
        <v>165</v>
      </c>
      <c r="C148" s="156" t="s">
        <v>36</v>
      </c>
      <c r="D148" s="157">
        <v>4.51</v>
      </c>
      <c r="E148" s="207"/>
      <c r="F148" s="219">
        <f t="shared" si="10"/>
        <v>0</v>
      </c>
      <c r="G148" s="248"/>
    </row>
    <row r="149" spans="1:7">
      <c r="A149" s="158"/>
      <c r="B149" s="159" t="s">
        <v>2</v>
      </c>
      <c r="C149" s="160">
        <v>2100</v>
      </c>
      <c r="D149" s="161"/>
      <c r="E149" s="209"/>
      <c r="F149" s="210">
        <f>SUM(F144:F148)</f>
        <v>0</v>
      </c>
      <c r="G149" s="248"/>
    </row>
    <row r="150" spans="1:7">
      <c r="A150" s="154"/>
      <c r="B150" s="146"/>
      <c r="C150" s="185"/>
      <c r="D150" s="293"/>
      <c r="E150" s="301"/>
      <c r="F150" s="302"/>
    </row>
    <row r="151" spans="1:7">
      <c r="A151" s="179">
        <v>2200</v>
      </c>
      <c r="B151" s="202" t="s">
        <v>17</v>
      </c>
      <c r="C151" s="187"/>
      <c r="D151" s="303"/>
      <c r="E151" s="304"/>
      <c r="F151" s="305"/>
    </row>
    <row r="152" spans="1:7">
      <c r="A152" s="154">
        <v>2201</v>
      </c>
      <c r="B152" s="155" t="s">
        <v>166</v>
      </c>
      <c r="C152" s="156" t="s">
        <v>33</v>
      </c>
      <c r="D152" s="157">
        <v>26</v>
      </c>
      <c r="E152" s="207"/>
      <c r="F152" s="219">
        <f>+D152*E152</f>
        <v>0</v>
      </c>
    </row>
    <row r="153" spans="1:7" ht="24">
      <c r="A153" s="154">
        <v>2202</v>
      </c>
      <c r="B153" s="155" t="s">
        <v>167</v>
      </c>
      <c r="C153" s="156" t="s">
        <v>33</v>
      </c>
      <c r="D153" s="157">
        <v>20</v>
      </c>
      <c r="E153" s="207"/>
      <c r="F153" s="219">
        <f t="shared" ref="F153:F162" si="11">+D153*E153</f>
        <v>0</v>
      </c>
    </row>
    <row r="154" spans="1:7" ht="24">
      <c r="A154" s="154">
        <v>2203</v>
      </c>
      <c r="B154" s="155" t="s">
        <v>168</v>
      </c>
      <c r="C154" s="156" t="s">
        <v>33</v>
      </c>
      <c r="D154" s="157">
        <v>40</v>
      </c>
      <c r="E154" s="207"/>
      <c r="F154" s="219">
        <f t="shared" si="11"/>
        <v>0</v>
      </c>
    </row>
    <row r="155" spans="1:7" ht="24">
      <c r="A155" s="154">
        <v>2204</v>
      </c>
      <c r="B155" s="155" t="s">
        <v>169</v>
      </c>
      <c r="C155" s="156" t="s">
        <v>33</v>
      </c>
      <c r="D155" s="157">
        <v>80</v>
      </c>
      <c r="E155" s="207"/>
      <c r="F155" s="219">
        <f t="shared" si="11"/>
        <v>0</v>
      </c>
    </row>
    <row r="156" spans="1:7" ht="36">
      <c r="A156" s="154">
        <v>2205</v>
      </c>
      <c r="B156" s="155" t="s">
        <v>170</v>
      </c>
      <c r="C156" s="156" t="s">
        <v>33</v>
      </c>
      <c r="D156" s="157">
        <v>6</v>
      </c>
      <c r="E156" s="207"/>
      <c r="F156" s="219">
        <f t="shared" si="11"/>
        <v>0</v>
      </c>
    </row>
    <row r="157" spans="1:7" ht="36">
      <c r="A157" s="154">
        <v>2206</v>
      </c>
      <c r="B157" s="155" t="s">
        <v>171</v>
      </c>
      <c r="C157" s="156" t="s">
        <v>33</v>
      </c>
      <c r="D157" s="157">
        <v>6</v>
      </c>
      <c r="E157" s="207"/>
      <c r="F157" s="219">
        <f t="shared" si="11"/>
        <v>0</v>
      </c>
    </row>
    <row r="158" spans="1:7" ht="24">
      <c r="A158" s="154">
        <v>2207</v>
      </c>
      <c r="B158" s="155" t="s">
        <v>172</v>
      </c>
      <c r="C158" s="156" t="s">
        <v>33</v>
      </c>
      <c r="D158" s="157">
        <v>26</v>
      </c>
      <c r="E158" s="207"/>
      <c r="F158" s="219">
        <f t="shared" si="11"/>
        <v>0</v>
      </c>
    </row>
    <row r="159" spans="1:7">
      <c r="A159" s="154">
        <v>2208</v>
      </c>
      <c r="B159" s="155" t="s">
        <v>173</v>
      </c>
      <c r="C159" s="156" t="s">
        <v>33</v>
      </c>
      <c r="D159" s="157">
        <v>26</v>
      </c>
      <c r="E159" s="207"/>
      <c r="F159" s="219">
        <f t="shared" si="11"/>
        <v>0</v>
      </c>
    </row>
    <row r="160" spans="1:7" ht="24">
      <c r="A160" s="154">
        <v>2209</v>
      </c>
      <c r="B160" s="155" t="s">
        <v>174</v>
      </c>
      <c r="C160" s="156" t="s">
        <v>32</v>
      </c>
      <c r="D160" s="157">
        <v>800</v>
      </c>
      <c r="E160" s="207"/>
      <c r="F160" s="219">
        <f t="shared" si="11"/>
        <v>0</v>
      </c>
    </row>
    <row r="161" spans="1:7" ht="24">
      <c r="A161" s="154">
        <v>2210</v>
      </c>
      <c r="B161" s="155" t="s">
        <v>175</v>
      </c>
      <c r="C161" s="156" t="s">
        <v>32</v>
      </c>
      <c r="D161" s="157">
        <v>2400</v>
      </c>
      <c r="E161" s="207"/>
      <c r="F161" s="219">
        <f t="shared" si="11"/>
        <v>0</v>
      </c>
    </row>
    <row r="162" spans="1:7" ht="24">
      <c r="A162" s="154">
        <v>2211</v>
      </c>
      <c r="B162" s="155" t="s">
        <v>176</v>
      </c>
      <c r="C162" s="156" t="s">
        <v>36</v>
      </c>
      <c r="D162" s="157">
        <v>4</v>
      </c>
      <c r="E162" s="207"/>
      <c r="F162" s="219">
        <f t="shared" si="11"/>
        <v>0</v>
      </c>
    </row>
    <row r="163" spans="1:7">
      <c r="A163" s="158"/>
      <c r="B163" s="159" t="s">
        <v>2</v>
      </c>
      <c r="C163" s="160">
        <v>2200</v>
      </c>
      <c r="D163" s="161"/>
      <c r="E163" s="209"/>
      <c r="F163" s="210">
        <f>SUM(F152:F162)</f>
        <v>0</v>
      </c>
      <c r="G163" s="248"/>
    </row>
    <row r="164" spans="1:7" s="255" customFormat="1">
      <c r="A164" s="162"/>
      <c r="B164" s="163"/>
      <c r="C164" s="164"/>
      <c r="D164" s="177"/>
      <c r="E164" s="214"/>
      <c r="F164" s="215"/>
      <c r="G164" s="257"/>
    </row>
    <row r="165" spans="1:7" ht="20.25" customHeight="1">
      <c r="A165" s="198" t="s">
        <v>74</v>
      </c>
      <c r="B165" s="199" t="s">
        <v>80</v>
      </c>
      <c r="C165" s="200"/>
      <c r="D165" s="201"/>
      <c r="E165" s="212"/>
      <c r="F165" s="213"/>
      <c r="G165" s="248"/>
    </row>
    <row r="166" spans="1:7">
      <c r="A166" s="162"/>
      <c r="B166" s="163"/>
      <c r="C166" s="164"/>
      <c r="D166" s="157"/>
      <c r="E166" s="207"/>
      <c r="F166" s="208"/>
      <c r="G166" s="248"/>
    </row>
    <row r="167" spans="1:7">
      <c r="A167" s="179">
        <v>2300</v>
      </c>
      <c r="B167" s="170" t="s">
        <v>22</v>
      </c>
      <c r="C167" s="156"/>
      <c r="D167" s="157"/>
      <c r="E167" s="207"/>
      <c r="F167" s="208"/>
      <c r="G167" s="248"/>
    </row>
    <row r="168" spans="1:7" ht="22.5" customHeight="1">
      <c r="A168" s="154">
        <v>2301</v>
      </c>
      <c r="B168" s="155" t="s">
        <v>136</v>
      </c>
      <c r="C168" s="156" t="s">
        <v>36</v>
      </c>
      <c r="D168" s="157">
        <v>10.52</v>
      </c>
      <c r="E168" s="207"/>
      <c r="F168" s="219">
        <f t="shared" ref="F168:F179" si="12">+D168*E168</f>
        <v>0</v>
      </c>
      <c r="G168" s="248"/>
    </row>
    <row r="169" spans="1:7" ht="22.5" customHeight="1">
      <c r="A169" s="154">
        <v>2302</v>
      </c>
      <c r="B169" s="155" t="s">
        <v>162</v>
      </c>
      <c r="C169" s="156" t="s">
        <v>36</v>
      </c>
      <c r="D169" s="157">
        <v>0.57999999999999996</v>
      </c>
      <c r="E169" s="207"/>
      <c r="F169" s="219">
        <f t="shared" si="12"/>
        <v>0</v>
      </c>
      <c r="G169" s="248"/>
    </row>
    <row r="170" spans="1:7" ht="24">
      <c r="A170" s="154">
        <v>2303</v>
      </c>
      <c r="B170" s="155" t="s">
        <v>177</v>
      </c>
      <c r="C170" s="156" t="s">
        <v>35</v>
      </c>
      <c r="D170" s="157">
        <v>307.2</v>
      </c>
      <c r="E170" s="207"/>
      <c r="F170" s="219">
        <f t="shared" si="12"/>
        <v>0</v>
      </c>
      <c r="G170" s="248"/>
    </row>
    <row r="171" spans="1:7">
      <c r="A171" s="154">
        <v>2304</v>
      </c>
      <c r="B171" s="155" t="s">
        <v>163</v>
      </c>
      <c r="C171" s="156" t="s">
        <v>36</v>
      </c>
      <c r="D171" s="157">
        <v>2.56</v>
      </c>
      <c r="E171" s="207"/>
      <c r="F171" s="219">
        <f t="shared" si="12"/>
        <v>0</v>
      </c>
      <c r="G171" s="248"/>
    </row>
    <row r="172" spans="1:7" ht="24">
      <c r="A172" s="154">
        <v>2305</v>
      </c>
      <c r="B172" s="155" t="s">
        <v>164</v>
      </c>
      <c r="C172" s="156" t="s">
        <v>36</v>
      </c>
      <c r="D172" s="157">
        <v>2.56</v>
      </c>
      <c r="E172" s="207"/>
      <c r="F172" s="219">
        <f t="shared" si="12"/>
        <v>0</v>
      </c>
      <c r="G172" s="248"/>
    </row>
    <row r="173" spans="1:7">
      <c r="A173" s="154">
        <v>2306</v>
      </c>
      <c r="B173" s="155" t="s">
        <v>178</v>
      </c>
      <c r="C173" s="156" t="s">
        <v>21</v>
      </c>
      <c r="D173" s="157">
        <v>32.58</v>
      </c>
      <c r="E173" s="207"/>
      <c r="F173" s="219">
        <f t="shared" si="12"/>
        <v>0</v>
      </c>
      <c r="G173" s="248"/>
    </row>
    <row r="174" spans="1:7" ht="24">
      <c r="A174" s="154">
        <v>2307</v>
      </c>
      <c r="B174" s="155" t="s">
        <v>179</v>
      </c>
      <c r="C174" s="185" t="s">
        <v>180</v>
      </c>
      <c r="D174" s="293">
        <v>9.2899999999999991</v>
      </c>
      <c r="E174" s="207"/>
      <c r="F174" s="219">
        <f t="shared" si="12"/>
        <v>0</v>
      </c>
    </row>
    <row r="175" spans="1:7">
      <c r="A175" s="154">
        <v>2308</v>
      </c>
      <c r="B175" s="155" t="s">
        <v>181</v>
      </c>
      <c r="C175" s="185" t="s">
        <v>180</v>
      </c>
      <c r="D175" s="293">
        <v>18.579999999999998</v>
      </c>
      <c r="E175" s="207"/>
      <c r="F175" s="219">
        <f t="shared" si="12"/>
        <v>0</v>
      </c>
    </row>
    <row r="176" spans="1:7">
      <c r="A176" s="154">
        <v>2309</v>
      </c>
      <c r="B176" s="155" t="s">
        <v>182</v>
      </c>
      <c r="C176" s="185" t="s">
        <v>180</v>
      </c>
      <c r="D176" s="293">
        <v>18.579999999999998</v>
      </c>
      <c r="E176" s="207"/>
      <c r="F176" s="219">
        <f t="shared" si="12"/>
        <v>0</v>
      </c>
    </row>
    <row r="177" spans="1:7" ht="24">
      <c r="A177" s="154">
        <v>2310</v>
      </c>
      <c r="B177" s="155" t="s">
        <v>183</v>
      </c>
      <c r="C177" s="185" t="s">
        <v>180</v>
      </c>
      <c r="D177" s="293">
        <v>37.159999999999997</v>
      </c>
      <c r="E177" s="207"/>
      <c r="F177" s="219">
        <f t="shared" si="12"/>
        <v>0</v>
      </c>
    </row>
    <row r="178" spans="1:7" ht="27.75" customHeight="1">
      <c r="A178" s="154">
        <v>2311</v>
      </c>
      <c r="B178" s="155" t="s">
        <v>184</v>
      </c>
      <c r="C178" s="156" t="s">
        <v>36</v>
      </c>
      <c r="D178" s="157">
        <v>5.99</v>
      </c>
      <c r="E178" s="207"/>
      <c r="F178" s="219">
        <f t="shared" si="12"/>
        <v>0</v>
      </c>
      <c r="G178" s="248"/>
    </row>
    <row r="179" spans="1:7" ht="36">
      <c r="A179" s="154">
        <v>2312</v>
      </c>
      <c r="B179" s="155" t="s">
        <v>165</v>
      </c>
      <c r="C179" s="156" t="s">
        <v>36</v>
      </c>
      <c r="D179" s="157">
        <v>4.53</v>
      </c>
      <c r="E179" s="207"/>
      <c r="F179" s="219">
        <f t="shared" si="12"/>
        <v>0</v>
      </c>
      <c r="G179" s="248"/>
    </row>
    <row r="180" spans="1:7">
      <c r="A180" s="158"/>
      <c r="B180" s="159" t="s">
        <v>2</v>
      </c>
      <c r="C180" s="160">
        <v>2300</v>
      </c>
      <c r="D180" s="161"/>
      <c r="E180" s="209"/>
      <c r="F180" s="210">
        <f>SUM(F168:F179)</f>
        <v>0</v>
      </c>
      <c r="G180" s="248"/>
    </row>
    <row r="181" spans="1:7">
      <c r="A181" s="172"/>
      <c r="B181" s="173"/>
      <c r="C181" s="174"/>
      <c r="D181" s="157"/>
      <c r="E181" s="207"/>
      <c r="F181" s="208"/>
      <c r="G181" s="248"/>
    </row>
    <row r="182" spans="1:7">
      <c r="A182" s="179">
        <v>2400</v>
      </c>
      <c r="B182" s="148" t="s">
        <v>3</v>
      </c>
      <c r="C182" s="149"/>
      <c r="D182" s="157"/>
      <c r="E182" s="207"/>
      <c r="F182" s="208"/>
      <c r="G182" s="248"/>
    </row>
    <row r="183" spans="1:7">
      <c r="A183" s="169"/>
      <c r="B183" s="175" t="s">
        <v>4</v>
      </c>
      <c r="C183" s="176"/>
      <c r="D183" s="157"/>
      <c r="E183" s="207"/>
      <c r="F183" s="208"/>
      <c r="G183" s="248"/>
    </row>
    <row r="184" spans="1:7">
      <c r="A184" s="154">
        <v>2401</v>
      </c>
      <c r="B184" s="155" t="s">
        <v>185</v>
      </c>
      <c r="C184" s="156" t="s">
        <v>21</v>
      </c>
      <c r="D184" s="157">
        <v>53.71</v>
      </c>
      <c r="E184" s="207"/>
      <c r="F184" s="219">
        <f>+D184*E184</f>
        <v>0</v>
      </c>
      <c r="G184" s="248"/>
    </row>
    <row r="185" spans="1:7">
      <c r="A185" s="154">
        <v>2402</v>
      </c>
      <c r="B185" s="155" t="s">
        <v>163</v>
      </c>
      <c r="C185" s="156" t="s">
        <v>36</v>
      </c>
      <c r="D185" s="157">
        <v>4.1100000000000003</v>
      </c>
      <c r="E185" s="207"/>
      <c r="F185" s="219">
        <f t="shared" ref="F185:F192" si="13">+D185*E185</f>
        <v>0</v>
      </c>
      <c r="G185" s="248"/>
    </row>
    <row r="186" spans="1:7" ht="24">
      <c r="A186" s="154">
        <v>2403</v>
      </c>
      <c r="B186" s="155" t="s">
        <v>186</v>
      </c>
      <c r="C186" s="156" t="s">
        <v>36</v>
      </c>
      <c r="D186" s="157">
        <v>4.1100000000000003</v>
      </c>
      <c r="E186" s="207"/>
      <c r="F186" s="219">
        <f t="shared" si="13"/>
        <v>0</v>
      </c>
      <c r="G186" s="248"/>
    </row>
    <row r="187" spans="1:7" ht="24">
      <c r="A187" s="154">
        <v>2404</v>
      </c>
      <c r="B187" s="155" t="s">
        <v>177</v>
      </c>
      <c r="C187" s="156" t="s">
        <v>35</v>
      </c>
      <c r="D187" s="157">
        <v>822</v>
      </c>
      <c r="E187" s="207"/>
      <c r="F187" s="219">
        <f t="shared" si="13"/>
        <v>0</v>
      </c>
      <c r="G187" s="248"/>
    </row>
    <row r="188" spans="1:7">
      <c r="A188" s="154"/>
      <c r="B188" s="171" t="s">
        <v>5</v>
      </c>
      <c r="C188" s="156"/>
      <c r="D188" s="157"/>
      <c r="E188" s="207"/>
      <c r="F188" s="219"/>
      <c r="G188" s="248"/>
    </row>
    <row r="189" spans="1:7">
      <c r="A189" s="154">
        <v>2405</v>
      </c>
      <c r="B189" s="155" t="s">
        <v>185</v>
      </c>
      <c r="C189" s="156" t="s">
        <v>21</v>
      </c>
      <c r="D189" s="157">
        <v>62.08</v>
      </c>
      <c r="E189" s="207"/>
      <c r="F189" s="219">
        <f t="shared" si="13"/>
        <v>0</v>
      </c>
      <c r="G189" s="248"/>
    </row>
    <row r="190" spans="1:7" ht="24">
      <c r="A190" s="154">
        <v>2406</v>
      </c>
      <c r="B190" s="155" t="s">
        <v>177</v>
      </c>
      <c r="C190" s="156" t="s">
        <v>35</v>
      </c>
      <c r="D190" s="157">
        <v>496.5</v>
      </c>
      <c r="E190" s="207"/>
      <c r="F190" s="219">
        <f t="shared" si="13"/>
        <v>0</v>
      </c>
      <c r="G190" s="248"/>
    </row>
    <row r="191" spans="1:7">
      <c r="A191" s="154">
        <v>2407</v>
      </c>
      <c r="B191" s="155" t="s">
        <v>163</v>
      </c>
      <c r="C191" s="156" t="s">
        <v>36</v>
      </c>
      <c r="D191" s="157">
        <v>3.31</v>
      </c>
      <c r="E191" s="207"/>
      <c r="F191" s="219">
        <f t="shared" si="13"/>
        <v>0</v>
      </c>
      <c r="G191" s="248"/>
    </row>
    <row r="192" spans="1:7" ht="24">
      <c r="A192" s="154">
        <v>2408</v>
      </c>
      <c r="B192" s="155" t="s">
        <v>186</v>
      </c>
      <c r="C192" s="156" t="s">
        <v>36</v>
      </c>
      <c r="D192" s="157">
        <v>3.31</v>
      </c>
      <c r="E192" s="207"/>
      <c r="F192" s="219">
        <f t="shared" si="13"/>
        <v>0</v>
      </c>
      <c r="G192" s="248"/>
    </row>
    <row r="193" spans="1:7">
      <c r="A193" s="158"/>
      <c r="B193" s="159" t="s">
        <v>2</v>
      </c>
      <c r="C193" s="160">
        <v>2400</v>
      </c>
      <c r="D193" s="161"/>
      <c r="E193" s="209"/>
      <c r="F193" s="210">
        <f>SUM(F184:F192)</f>
        <v>0</v>
      </c>
      <c r="G193" s="248"/>
    </row>
    <row r="194" spans="1:7">
      <c r="A194" s="172"/>
      <c r="B194" s="173"/>
      <c r="C194" s="174"/>
      <c r="D194" s="157"/>
      <c r="E194" s="207"/>
      <c r="F194" s="208"/>
      <c r="G194" s="248"/>
    </row>
    <row r="195" spans="1:7">
      <c r="A195" s="179">
        <v>2500</v>
      </c>
      <c r="B195" s="148" t="s">
        <v>6</v>
      </c>
      <c r="C195" s="149"/>
      <c r="D195" s="157"/>
      <c r="E195" s="207"/>
      <c r="F195" s="208"/>
      <c r="G195" s="248"/>
    </row>
    <row r="196" spans="1:7" ht="24">
      <c r="A196" s="154">
        <v>2501</v>
      </c>
      <c r="B196" s="155" t="s">
        <v>187</v>
      </c>
      <c r="C196" s="156" t="s">
        <v>21</v>
      </c>
      <c r="D196" s="157">
        <v>110.46</v>
      </c>
      <c r="E196" s="207"/>
      <c r="F196" s="219">
        <f>+D196*E196</f>
        <v>0</v>
      </c>
      <c r="G196" s="248"/>
    </row>
    <row r="197" spans="1:7">
      <c r="A197" s="158"/>
      <c r="B197" s="159" t="s">
        <v>2</v>
      </c>
      <c r="C197" s="160">
        <v>2500</v>
      </c>
      <c r="D197" s="161"/>
      <c r="E197" s="209"/>
      <c r="F197" s="210">
        <f>SUM(F196:F196)</f>
        <v>0</v>
      </c>
      <c r="G197" s="248"/>
    </row>
    <row r="198" spans="1:7">
      <c r="A198" s="172"/>
      <c r="B198" s="173"/>
      <c r="C198" s="174"/>
      <c r="D198" s="157"/>
      <c r="E198" s="207"/>
      <c r="F198" s="208"/>
      <c r="G198" s="248"/>
    </row>
    <row r="199" spans="1:7">
      <c r="A199" s="179">
        <v>2600</v>
      </c>
      <c r="B199" s="148" t="s">
        <v>7</v>
      </c>
      <c r="C199" s="149"/>
      <c r="D199" s="157"/>
      <c r="E199" s="207"/>
      <c r="F199" s="208"/>
      <c r="G199" s="248"/>
    </row>
    <row r="200" spans="1:7" ht="24">
      <c r="A200" s="154">
        <v>2601</v>
      </c>
      <c r="B200" s="155" t="s">
        <v>188</v>
      </c>
      <c r="C200" s="156" t="s">
        <v>21</v>
      </c>
      <c r="D200" s="157">
        <v>72.66</v>
      </c>
      <c r="E200" s="207"/>
      <c r="F200" s="219">
        <f>+D200*E200</f>
        <v>0</v>
      </c>
      <c r="G200" s="248"/>
    </row>
    <row r="201" spans="1:7">
      <c r="A201" s="154">
        <v>2602</v>
      </c>
      <c r="B201" s="155" t="s">
        <v>189</v>
      </c>
      <c r="C201" s="156" t="s">
        <v>21</v>
      </c>
      <c r="D201" s="157">
        <v>72.66</v>
      </c>
      <c r="E201" s="207"/>
      <c r="F201" s="219">
        <f>+D201*E201</f>
        <v>0</v>
      </c>
      <c r="G201" s="248"/>
    </row>
    <row r="202" spans="1:7" ht="24">
      <c r="A202" s="154">
        <v>2603</v>
      </c>
      <c r="B202" s="155" t="s">
        <v>190</v>
      </c>
      <c r="C202" s="156" t="s">
        <v>32</v>
      </c>
      <c r="D202" s="157">
        <v>39.75</v>
      </c>
      <c r="E202" s="207"/>
      <c r="F202" s="219">
        <f>+D202*E202</f>
        <v>0</v>
      </c>
      <c r="G202" s="248"/>
    </row>
    <row r="203" spans="1:7">
      <c r="A203" s="158"/>
      <c r="B203" s="159" t="s">
        <v>2</v>
      </c>
      <c r="C203" s="160">
        <v>2600</v>
      </c>
      <c r="D203" s="161"/>
      <c r="E203" s="209"/>
      <c r="F203" s="210">
        <f>+SUM(F200:F202)</f>
        <v>0</v>
      </c>
      <c r="G203" s="248"/>
    </row>
    <row r="204" spans="1:7">
      <c r="A204" s="162"/>
      <c r="B204" s="166"/>
      <c r="C204" s="149"/>
      <c r="D204" s="157"/>
      <c r="E204" s="207"/>
      <c r="F204" s="208"/>
      <c r="G204" s="248"/>
    </row>
    <row r="205" spans="1:7">
      <c r="A205" s="179">
        <v>2700</v>
      </c>
      <c r="B205" s="148" t="s">
        <v>8</v>
      </c>
      <c r="C205" s="149"/>
      <c r="D205" s="157"/>
      <c r="E205" s="207"/>
      <c r="F205" s="208"/>
      <c r="G205" s="248"/>
    </row>
    <row r="206" spans="1:7">
      <c r="A206" s="154">
        <v>2701</v>
      </c>
      <c r="B206" s="155" t="s">
        <v>181</v>
      </c>
      <c r="C206" s="156" t="s">
        <v>21</v>
      </c>
      <c r="D206" s="157">
        <v>220.92</v>
      </c>
      <c r="E206" s="207"/>
      <c r="F206" s="219">
        <f>+D206*E206</f>
        <v>0</v>
      </c>
      <c r="G206" s="248"/>
    </row>
    <row r="207" spans="1:7">
      <c r="A207" s="154">
        <v>2702</v>
      </c>
      <c r="B207" s="155" t="s">
        <v>182</v>
      </c>
      <c r="C207" s="156" t="s">
        <v>21</v>
      </c>
      <c r="D207" s="157">
        <v>220.92</v>
      </c>
      <c r="E207" s="207"/>
      <c r="F207" s="219">
        <f>+D207*E207</f>
        <v>0</v>
      </c>
      <c r="G207" s="248"/>
    </row>
    <row r="208" spans="1:7" ht="36">
      <c r="A208" s="154">
        <v>2703</v>
      </c>
      <c r="B208" s="155" t="s">
        <v>191</v>
      </c>
      <c r="C208" s="156" t="s">
        <v>21</v>
      </c>
      <c r="D208" s="157">
        <v>29.25</v>
      </c>
      <c r="E208" s="207"/>
      <c r="F208" s="219">
        <f>+D208*E208</f>
        <v>0</v>
      </c>
      <c r="G208" s="248"/>
    </row>
    <row r="209" spans="1:7">
      <c r="A209" s="158"/>
      <c r="B209" s="159" t="s">
        <v>2</v>
      </c>
      <c r="C209" s="160">
        <v>2700</v>
      </c>
      <c r="D209" s="161"/>
      <c r="E209" s="209"/>
      <c r="F209" s="210">
        <f>SUM(F206:F208)</f>
        <v>0</v>
      </c>
      <c r="G209" s="248"/>
    </row>
    <row r="210" spans="1:7">
      <c r="A210" s="162"/>
      <c r="B210" s="163"/>
      <c r="C210" s="164"/>
      <c r="D210" s="157"/>
      <c r="E210" s="207"/>
      <c r="F210" s="208"/>
      <c r="G210" s="248"/>
    </row>
    <row r="211" spans="1:7">
      <c r="A211" s="179">
        <v>2800</v>
      </c>
      <c r="B211" s="148" t="s">
        <v>9</v>
      </c>
      <c r="C211" s="149"/>
      <c r="D211" s="157"/>
      <c r="E211" s="207"/>
      <c r="F211" s="208"/>
      <c r="G211" s="248"/>
    </row>
    <row r="212" spans="1:7">
      <c r="A212" s="154">
        <v>2801</v>
      </c>
      <c r="B212" s="155" t="s">
        <v>162</v>
      </c>
      <c r="C212" s="156" t="s">
        <v>36</v>
      </c>
      <c r="D212" s="157">
        <v>2.14</v>
      </c>
      <c r="E212" s="207"/>
      <c r="F212" s="219">
        <f>+D212*E212</f>
        <v>0</v>
      </c>
      <c r="G212" s="248"/>
    </row>
    <row r="213" spans="1:7">
      <c r="A213" s="154">
        <v>2802</v>
      </c>
      <c r="B213" s="155" t="s">
        <v>192</v>
      </c>
      <c r="C213" s="156" t="s">
        <v>36</v>
      </c>
      <c r="D213" s="157">
        <v>2.99</v>
      </c>
      <c r="E213" s="207"/>
      <c r="F213" s="219">
        <f>+D213*E213</f>
        <v>0</v>
      </c>
      <c r="G213" s="248"/>
    </row>
    <row r="214" spans="1:7" ht="48">
      <c r="A214" s="154">
        <v>2803</v>
      </c>
      <c r="B214" s="155" t="s">
        <v>193</v>
      </c>
      <c r="C214" s="156" t="s">
        <v>21</v>
      </c>
      <c r="D214" s="157">
        <v>42.77</v>
      </c>
      <c r="E214" s="207"/>
      <c r="F214" s="219">
        <f>+D214*E214</f>
        <v>0</v>
      </c>
      <c r="G214" s="248"/>
    </row>
    <row r="215" spans="1:7" ht="24">
      <c r="A215" s="154">
        <v>2804</v>
      </c>
      <c r="B215" s="155" t="s">
        <v>194</v>
      </c>
      <c r="C215" s="156" t="s">
        <v>21</v>
      </c>
      <c r="D215" s="157">
        <v>42.77</v>
      </c>
      <c r="E215" s="207"/>
      <c r="F215" s="219">
        <f>+D215*E215</f>
        <v>0</v>
      </c>
      <c r="G215" s="248"/>
    </row>
    <row r="216" spans="1:7" ht="60">
      <c r="A216" s="154">
        <v>2805</v>
      </c>
      <c r="B216" s="155" t="s">
        <v>195</v>
      </c>
      <c r="C216" s="156" t="s">
        <v>32</v>
      </c>
      <c r="D216" s="157">
        <v>72.680000000000007</v>
      </c>
      <c r="E216" s="207"/>
      <c r="F216" s="219">
        <f>+D216*E216</f>
        <v>0</v>
      </c>
      <c r="G216" s="248"/>
    </row>
    <row r="217" spans="1:7">
      <c r="A217" s="158"/>
      <c r="B217" s="159" t="s">
        <v>2</v>
      </c>
      <c r="C217" s="160">
        <v>2800</v>
      </c>
      <c r="D217" s="161"/>
      <c r="E217" s="209"/>
      <c r="F217" s="210">
        <f>SUM(F212:F216)</f>
        <v>0</v>
      </c>
      <c r="G217" s="248"/>
    </row>
    <row r="218" spans="1:7">
      <c r="A218" s="162"/>
      <c r="B218" s="163"/>
      <c r="C218" s="164"/>
      <c r="D218" s="157"/>
      <c r="E218" s="207"/>
      <c r="F218" s="208"/>
      <c r="G218" s="248"/>
    </row>
    <row r="219" spans="1:7">
      <c r="A219" s="179">
        <v>2900</v>
      </c>
      <c r="B219" s="148" t="s">
        <v>50</v>
      </c>
      <c r="C219" s="149"/>
      <c r="D219" s="157"/>
      <c r="E219" s="207"/>
      <c r="F219" s="208"/>
      <c r="G219" s="248"/>
    </row>
    <row r="220" spans="1:7" ht="38.25" customHeight="1">
      <c r="A220" s="154">
        <v>2901</v>
      </c>
      <c r="B220" s="155" t="s">
        <v>196</v>
      </c>
      <c r="C220" s="156" t="s">
        <v>33</v>
      </c>
      <c r="D220" s="157">
        <v>5</v>
      </c>
      <c r="E220" s="207"/>
      <c r="F220" s="219">
        <f t="shared" ref="F220:F221" si="14">+D220*E220</f>
        <v>0</v>
      </c>
      <c r="G220" s="248"/>
    </row>
    <row r="221" spans="1:7">
      <c r="A221" s="154">
        <v>2902</v>
      </c>
      <c r="B221" s="155" t="s">
        <v>197</v>
      </c>
      <c r="C221" s="156" t="s">
        <v>21</v>
      </c>
      <c r="D221" s="157">
        <v>3.84</v>
      </c>
      <c r="E221" s="207"/>
      <c r="F221" s="219">
        <f t="shared" si="14"/>
        <v>0</v>
      </c>
      <c r="G221" s="248"/>
    </row>
    <row r="222" spans="1:7">
      <c r="A222" s="158"/>
      <c r="B222" s="159" t="s">
        <v>2</v>
      </c>
      <c r="C222" s="160">
        <v>2900</v>
      </c>
      <c r="D222" s="161"/>
      <c r="E222" s="209"/>
      <c r="F222" s="210">
        <f>SUM(F220:F221)</f>
        <v>0</v>
      </c>
      <c r="G222" s="248"/>
    </row>
    <row r="223" spans="1:7">
      <c r="A223" s="162"/>
      <c r="B223" s="163"/>
      <c r="C223" s="164"/>
      <c r="D223" s="157"/>
      <c r="E223" s="207"/>
      <c r="F223" s="208"/>
      <c r="G223" s="248"/>
    </row>
    <row r="224" spans="1:7">
      <c r="A224" s="179">
        <v>3000</v>
      </c>
      <c r="B224" s="148" t="s">
        <v>10</v>
      </c>
      <c r="C224" s="149"/>
      <c r="D224" s="157"/>
      <c r="E224" s="207"/>
      <c r="F224" s="208"/>
      <c r="G224" s="248"/>
    </row>
    <row r="225" spans="1:7">
      <c r="A225" s="154">
        <v>3001</v>
      </c>
      <c r="B225" s="155" t="s">
        <v>198</v>
      </c>
      <c r="C225" s="156" t="s">
        <v>21</v>
      </c>
      <c r="D225" s="157">
        <v>3.84</v>
      </c>
      <c r="E225" s="207"/>
      <c r="F225" s="219">
        <f>+D225*E225</f>
        <v>0</v>
      </c>
      <c r="G225" s="248"/>
    </row>
    <row r="226" spans="1:7">
      <c r="A226" s="154">
        <v>3002</v>
      </c>
      <c r="B226" s="155" t="s">
        <v>199</v>
      </c>
      <c r="C226" s="156" t="s">
        <v>21</v>
      </c>
      <c r="D226" s="157">
        <v>0.96</v>
      </c>
      <c r="E226" s="207"/>
      <c r="F226" s="219">
        <f>+D226*E226</f>
        <v>0</v>
      </c>
      <c r="G226" s="248"/>
    </row>
    <row r="227" spans="1:7">
      <c r="A227" s="158"/>
      <c r="B227" s="159" t="s">
        <v>2</v>
      </c>
      <c r="C227" s="160">
        <v>3000</v>
      </c>
      <c r="D227" s="161"/>
      <c r="E227" s="209"/>
      <c r="F227" s="210">
        <f>SUM(F225:F226)</f>
        <v>0</v>
      </c>
      <c r="G227" s="248"/>
    </row>
    <row r="228" spans="1:7" s="255" customFormat="1">
      <c r="A228" s="162"/>
      <c r="B228" s="163"/>
      <c r="C228" s="164"/>
      <c r="D228" s="177"/>
      <c r="E228" s="214"/>
      <c r="F228" s="215"/>
      <c r="G228" s="257"/>
    </row>
    <row r="229" spans="1:7">
      <c r="A229" s="179">
        <v>3100</v>
      </c>
      <c r="B229" s="148" t="s">
        <v>11</v>
      </c>
      <c r="C229" s="149"/>
      <c r="D229" s="157"/>
      <c r="E229" s="207"/>
      <c r="F229" s="208"/>
      <c r="G229" s="248"/>
    </row>
    <row r="230" spans="1:7">
      <c r="A230" s="154">
        <v>3101</v>
      </c>
      <c r="B230" s="155" t="s">
        <v>200</v>
      </c>
      <c r="C230" s="156" t="s">
        <v>21</v>
      </c>
      <c r="D230" s="157">
        <v>191.67</v>
      </c>
      <c r="E230" s="207"/>
      <c r="F230" s="219">
        <f>+D230*E230</f>
        <v>0</v>
      </c>
      <c r="G230" s="248"/>
    </row>
    <row r="231" spans="1:7">
      <c r="A231" s="154">
        <v>3102</v>
      </c>
      <c r="B231" s="155" t="s">
        <v>201</v>
      </c>
      <c r="C231" s="156" t="s">
        <v>21</v>
      </c>
      <c r="D231" s="157">
        <v>25.2</v>
      </c>
      <c r="E231" s="207"/>
      <c r="F231" s="219">
        <f>+D231*E231</f>
        <v>0</v>
      </c>
      <c r="G231" s="248"/>
    </row>
    <row r="232" spans="1:7">
      <c r="A232" s="158"/>
      <c r="B232" s="159" t="s">
        <v>2</v>
      </c>
      <c r="C232" s="160">
        <v>3100</v>
      </c>
      <c r="D232" s="161"/>
      <c r="E232" s="209"/>
      <c r="F232" s="210">
        <f>SUM(F230:F231)</f>
        <v>0</v>
      </c>
      <c r="G232" s="248"/>
    </row>
    <row r="233" spans="1:7" s="255" customFormat="1">
      <c r="A233" s="162"/>
      <c r="B233" s="163"/>
      <c r="C233" s="164"/>
      <c r="D233" s="177"/>
      <c r="E233" s="214"/>
      <c r="F233" s="215"/>
      <c r="G233" s="257"/>
    </row>
    <row r="234" spans="1:7">
      <c r="A234" s="179">
        <v>3200</v>
      </c>
      <c r="B234" s="148" t="s">
        <v>12</v>
      </c>
      <c r="C234" s="149"/>
      <c r="D234" s="157"/>
      <c r="E234" s="207"/>
      <c r="F234" s="208"/>
      <c r="G234" s="248"/>
    </row>
    <row r="235" spans="1:7" ht="24">
      <c r="A235" s="154">
        <v>3201</v>
      </c>
      <c r="B235" s="155" t="s">
        <v>202</v>
      </c>
      <c r="C235" s="156" t="s">
        <v>61</v>
      </c>
      <c r="D235" s="157">
        <v>1</v>
      </c>
      <c r="E235" s="207"/>
      <c r="F235" s="219">
        <f t="shared" ref="F235:F245" si="15">+D235*E235</f>
        <v>0</v>
      </c>
      <c r="G235" s="248"/>
    </row>
    <row r="236" spans="1:7">
      <c r="A236" s="154">
        <v>3202</v>
      </c>
      <c r="B236" s="155" t="s">
        <v>203</v>
      </c>
      <c r="C236" s="156" t="s">
        <v>33</v>
      </c>
      <c r="D236" s="157">
        <v>1</v>
      </c>
      <c r="E236" s="207"/>
      <c r="F236" s="219">
        <f t="shared" si="15"/>
        <v>0</v>
      </c>
      <c r="G236" s="248"/>
    </row>
    <row r="237" spans="1:7">
      <c r="A237" s="154">
        <v>3203</v>
      </c>
      <c r="B237" s="155" t="s">
        <v>204</v>
      </c>
      <c r="C237" s="156" t="s">
        <v>33</v>
      </c>
      <c r="D237" s="157">
        <v>1</v>
      </c>
      <c r="E237" s="207"/>
      <c r="F237" s="219">
        <f t="shared" si="15"/>
        <v>0</v>
      </c>
      <c r="G237" s="248"/>
    </row>
    <row r="238" spans="1:7" ht="24">
      <c r="A238" s="154">
        <v>3204</v>
      </c>
      <c r="B238" s="155" t="s">
        <v>205</v>
      </c>
      <c r="C238" s="156" t="s">
        <v>33</v>
      </c>
      <c r="D238" s="157">
        <v>1</v>
      </c>
      <c r="E238" s="207"/>
      <c r="F238" s="219">
        <f t="shared" si="15"/>
        <v>0</v>
      </c>
      <c r="G238" s="248"/>
    </row>
    <row r="239" spans="1:7" ht="24">
      <c r="A239" s="154">
        <v>3205</v>
      </c>
      <c r="B239" s="155" t="s">
        <v>206</v>
      </c>
      <c r="C239" s="156" t="s">
        <v>33</v>
      </c>
      <c r="D239" s="157">
        <v>1</v>
      </c>
      <c r="E239" s="207"/>
      <c r="F239" s="219">
        <f t="shared" si="15"/>
        <v>0</v>
      </c>
      <c r="G239" s="248"/>
    </row>
    <row r="240" spans="1:7" ht="27" customHeight="1">
      <c r="A240" s="154">
        <v>3206</v>
      </c>
      <c r="B240" s="155" t="s">
        <v>207</v>
      </c>
      <c r="C240" s="156" t="s">
        <v>33</v>
      </c>
      <c r="D240" s="157">
        <v>1</v>
      </c>
      <c r="E240" s="207"/>
      <c r="F240" s="219">
        <f t="shared" si="15"/>
        <v>0</v>
      </c>
      <c r="G240" s="248"/>
    </row>
    <row r="241" spans="1:7" ht="27" customHeight="1">
      <c r="A241" s="154">
        <v>3207</v>
      </c>
      <c r="B241" s="155" t="s">
        <v>208</v>
      </c>
      <c r="C241" s="156" t="s">
        <v>33</v>
      </c>
      <c r="D241" s="157">
        <v>1</v>
      </c>
      <c r="E241" s="207"/>
      <c r="F241" s="219">
        <f t="shared" si="15"/>
        <v>0</v>
      </c>
      <c r="G241" s="248"/>
    </row>
    <row r="242" spans="1:7">
      <c r="A242" s="154">
        <v>3208</v>
      </c>
      <c r="B242" s="155" t="s">
        <v>209</v>
      </c>
      <c r="C242" s="156" t="s">
        <v>33</v>
      </c>
      <c r="D242" s="157">
        <v>2</v>
      </c>
      <c r="E242" s="207"/>
      <c r="F242" s="219">
        <f t="shared" si="15"/>
        <v>0</v>
      </c>
      <c r="G242" s="248"/>
    </row>
    <row r="243" spans="1:7" ht="24">
      <c r="A243" s="154">
        <v>3209</v>
      </c>
      <c r="B243" s="155" t="s">
        <v>210</v>
      </c>
      <c r="C243" s="156" t="s">
        <v>33</v>
      </c>
      <c r="D243" s="157">
        <v>2</v>
      </c>
      <c r="E243" s="207"/>
      <c r="F243" s="219">
        <f t="shared" si="15"/>
        <v>0</v>
      </c>
      <c r="G243" s="248"/>
    </row>
    <row r="244" spans="1:7" ht="21" customHeight="1">
      <c r="A244" s="154">
        <v>3210</v>
      </c>
      <c r="B244" s="155" t="s">
        <v>211</v>
      </c>
      <c r="C244" s="156" t="s">
        <v>33</v>
      </c>
      <c r="D244" s="157">
        <v>2</v>
      </c>
      <c r="E244" s="207"/>
      <c r="F244" s="219">
        <f t="shared" si="15"/>
        <v>0</v>
      </c>
      <c r="G244" s="248"/>
    </row>
    <row r="245" spans="1:7" ht="28.5" customHeight="1">
      <c r="A245" s="154">
        <v>3211</v>
      </c>
      <c r="B245" s="155" t="s">
        <v>212</v>
      </c>
      <c r="C245" s="156" t="s">
        <v>33</v>
      </c>
      <c r="D245" s="157">
        <v>2</v>
      </c>
      <c r="E245" s="207"/>
      <c r="F245" s="219">
        <f t="shared" si="15"/>
        <v>0</v>
      </c>
      <c r="G245" s="248"/>
    </row>
    <row r="246" spans="1:7">
      <c r="A246" s="158"/>
      <c r="B246" s="159" t="s">
        <v>2</v>
      </c>
      <c r="C246" s="160">
        <v>3200</v>
      </c>
      <c r="D246" s="161"/>
      <c r="E246" s="209"/>
      <c r="F246" s="210">
        <f>SUM(F235:F245)</f>
        <v>0</v>
      </c>
      <c r="G246" s="248"/>
    </row>
    <row r="247" spans="1:7" s="255" customFormat="1">
      <c r="A247" s="162"/>
      <c r="B247" s="163"/>
      <c r="C247" s="164"/>
      <c r="D247" s="177"/>
      <c r="E247" s="214"/>
      <c r="F247" s="215"/>
      <c r="G247" s="257"/>
    </row>
    <row r="248" spans="1:7">
      <c r="A248" s="179">
        <v>3300</v>
      </c>
      <c r="B248" s="148" t="s">
        <v>13</v>
      </c>
      <c r="C248" s="149"/>
      <c r="D248" s="157"/>
      <c r="E248" s="207"/>
      <c r="F248" s="208"/>
      <c r="G248" s="248"/>
    </row>
    <row r="249" spans="1:7">
      <c r="A249" s="147"/>
      <c r="B249" s="148" t="s">
        <v>14</v>
      </c>
      <c r="C249" s="149"/>
      <c r="D249" s="157"/>
      <c r="E249" s="207"/>
      <c r="F249" s="208"/>
      <c r="G249" s="248"/>
    </row>
    <row r="250" spans="1:7" ht="24">
      <c r="A250" s="154">
        <v>3301</v>
      </c>
      <c r="B250" s="155" t="s">
        <v>213</v>
      </c>
      <c r="C250" s="156" t="s">
        <v>33</v>
      </c>
      <c r="D250" s="157">
        <v>1</v>
      </c>
      <c r="E250" s="207"/>
      <c r="F250" s="219">
        <f t="shared" ref="F250:F257" si="16">+D250*E250</f>
        <v>0</v>
      </c>
      <c r="G250" s="248"/>
    </row>
    <row r="251" spans="1:7" ht="24">
      <c r="A251" s="154">
        <v>3302</v>
      </c>
      <c r="B251" s="155" t="s">
        <v>214</v>
      </c>
      <c r="C251" s="156" t="s">
        <v>32</v>
      </c>
      <c r="D251" s="157">
        <v>21.75</v>
      </c>
      <c r="E251" s="207"/>
      <c r="F251" s="219">
        <f t="shared" si="16"/>
        <v>0</v>
      </c>
      <c r="G251" s="248"/>
    </row>
    <row r="252" spans="1:7" ht="24">
      <c r="A252" s="154">
        <v>3303</v>
      </c>
      <c r="B252" s="155" t="s">
        <v>215</v>
      </c>
      <c r="C252" s="156" t="s">
        <v>32</v>
      </c>
      <c r="D252" s="157">
        <v>4.5</v>
      </c>
      <c r="E252" s="207"/>
      <c r="F252" s="219">
        <f t="shared" si="16"/>
        <v>0</v>
      </c>
      <c r="G252" s="248"/>
    </row>
    <row r="253" spans="1:7" ht="24">
      <c r="A253" s="154">
        <v>3304</v>
      </c>
      <c r="B253" s="155" t="s">
        <v>216</v>
      </c>
      <c r="C253" s="156" t="s">
        <v>33</v>
      </c>
      <c r="D253" s="157">
        <v>4</v>
      </c>
      <c r="E253" s="207"/>
      <c r="F253" s="219">
        <f t="shared" si="16"/>
        <v>0</v>
      </c>
      <c r="G253" s="248"/>
    </row>
    <row r="254" spans="1:7" ht="24">
      <c r="A254" s="154">
        <v>3305</v>
      </c>
      <c r="B254" s="155" t="s">
        <v>217</v>
      </c>
      <c r="C254" s="156" t="s">
        <v>33</v>
      </c>
      <c r="D254" s="157">
        <v>2</v>
      </c>
      <c r="E254" s="207"/>
      <c r="F254" s="219">
        <f t="shared" si="16"/>
        <v>0</v>
      </c>
      <c r="G254" s="248"/>
    </row>
    <row r="255" spans="1:7" ht="24">
      <c r="A255" s="154">
        <v>3306</v>
      </c>
      <c r="B255" s="155" t="s">
        <v>218</v>
      </c>
      <c r="C255" s="156" t="s">
        <v>33</v>
      </c>
      <c r="D255" s="157">
        <v>1</v>
      </c>
      <c r="E255" s="207"/>
      <c r="F255" s="219">
        <f t="shared" si="16"/>
        <v>0</v>
      </c>
      <c r="G255" s="248"/>
    </row>
    <row r="256" spans="1:7">
      <c r="A256" s="154">
        <v>3307</v>
      </c>
      <c r="B256" s="155" t="s">
        <v>219</v>
      </c>
      <c r="C256" s="156" t="s">
        <v>33</v>
      </c>
      <c r="D256" s="157">
        <v>1</v>
      </c>
      <c r="E256" s="207"/>
      <c r="F256" s="219">
        <f t="shared" si="16"/>
        <v>0</v>
      </c>
      <c r="G256" s="248"/>
    </row>
    <row r="257" spans="1:7" ht="24">
      <c r="A257" s="154">
        <v>3308</v>
      </c>
      <c r="B257" s="155" t="s">
        <v>220</v>
      </c>
      <c r="C257" s="156" t="s">
        <v>33</v>
      </c>
      <c r="D257" s="157">
        <v>1</v>
      </c>
      <c r="E257" s="207"/>
      <c r="F257" s="219">
        <f t="shared" si="16"/>
        <v>0</v>
      </c>
      <c r="G257" s="248"/>
    </row>
    <row r="258" spans="1:7">
      <c r="A258" s="154"/>
      <c r="B258" s="170" t="s">
        <v>15</v>
      </c>
      <c r="C258" s="156"/>
      <c r="D258" s="157"/>
      <c r="E258" s="207"/>
      <c r="F258" s="219"/>
      <c r="G258" s="248"/>
    </row>
    <row r="259" spans="1:7" ht="36">
      <c r="A259" s="154">
        <v>3309</v>
      </c>
      <c r="B259" s="155" t="s">
        <v>221</v>
      </c>
      <c r="C259" s="156" t="s">
        <v>32</v>
      </c>
      <c r="D259" s="157">
        <v>2.2000000000000002</v>
      </c>
      <c r="E259" s="207"/>
      <c r="F259" s="219">
        <f t="shared" ref="F259:F264" si="17">+D259*E259</f>
        <v>0</v>
      </c>
      <c r="G259" s="248"/>
    </row>
    <row r="260" spans="1:7" ht="36">
      <c r="A260" s="154">
        <v>3310</v>
      </c>
      <c r="B260" s="155" t="s">
        <v>222</v>
      </c>
      <c r="C260" s="156" t="s">
        <v>32</v>
      </c>
      <c r="D260" s="157">
        <v>7.1</v>
      </c>
      <c r="E260" s="207"/>
      <c r="F260" s="219">
        <f t="shared" si="17"/>
        <v>0</v>
      </c>
      <c r="G260" s="248"/>
    </row>
    <row r="261" spans="1:7" ht="36">
      <c r="A261" s="154">
        <v>3311</v>
      </c>
      <c r="B261" s="155" t="s">
        <v>223</v>
      </c>
      <c r="C261" s="156" t="s">
        <v>32</v>
      </c>
      <c r="D261" s="157">
        <v>18</v>
      </c>
      <c r="E261" s="207"/>
      <c r="F261" s="219">
        <f t="shared" si="17"/>
        <v>0</v>
      </c>
      <c r="G261" s="248"/>
    </row>
    <row r="262" spans="1:7" ht="36">
      <c r="A262" s="154">
        <v>3312</v>
      </c>
      <c r="B262" s="155" t="s">
        <v>224</v>
      </c>
      <c r="C262" s="156" t="s">
        <v>32</v>
      </c>
      <c r="D262" s="157">
        <v>14.2</v>
      </c>
      <c r="E262" s="207"/>
      <c r="F262" s="219">
        <f t="shared" si="17"/>
        <v>0</v>
      </c>
      <c r="G262" s="248"/>
    </row>
    <row r="263" spans="1:7" ht="24">
      <c r="A263" s="154">
        <v>3313</v>
      </c>
      <c r="B263" s="155" t="s">
        <v>225</v>
      </c>
      <c r="C263" s="156" t="s">
        <v>33</v>
      </c>
      <c r="D263" s="157">
        <v>2</v>
      </c>
      <c r="E263" s="207"/>
      <c r="F263" s="219">
        <f t="shared" si="17"/>
        <v>0</v>
      </c>
      <c r="G263" s="248"/>
    </row>
    <row r="264" spans="1:7">
      <c r="A264" s="154">
        <v>3314</v>
      </c>
      <c r="B264" s="155" t="s">
        <v>226</v>
      </c>
      <c r="C264" s="156" t="s">
        <v>33</v>
      </c>
      <c r="D264" s="157">
        <v>2</v>
      </c>
      <c r="E264" s="207"/>
      <c r="F264" s="219">
        <f t="shared" si="17"/>
        <v>0</v>
      </c>
      <c r="G264" s="248"/>
    </row>
    <row r="265" spans="1:7">
      <c r="A265" s="158"/>
      <c r="B265" s="159" t="s">
        <v>2</v>
      </c>
      <c r="C265" s="160">
        <v>3300</v>
      </c>
      <c r="D265" s="161"/>
      <c r="E265" s="209"/>
      <c r="F265" s="210">
        <f>SUM(F250:F264)</f>
        <v>0</v>
      </c>
      <c r="G265" s="248"/>
    </row>
    <row r="266" spans="1:7">
      <c r="A266" s="162"/>
      <c r="B266" s="166"/>
      <c r="C266" s="149"/>
      <c r="D266" s="157"/>
      <c r="E266" s="207"/>
      <c r="F266" s="208"/>
      <c r="G266" s="248"/>
    </row>
    <row r="267" spans="1:7">
      <c r="A267" s="179">
        <v>3400</v>
      </c>
      <c r="B267" s="148" t="s">
        <v>17</v>
      </c>
      <c r="C267" s="149"/>
      <c r="D267" s="157"/>
      <c r="E267" s="207"/>
      <c r="F267" s="208"/>
      <c r="G267" s="248"/>
    </row>
    <row r="268" spans="1:7">
      <c r="A268" s="154">
        <v>3401</v>
      </c>
      <c r="B268" s="155" t="s">
        <v>65</v>
      </c>
      <c r="C268" s="156" t="s">
        <v>33</v>
      </c>
      <c r="D268" s="157">
        <v>1</v>
      </c>
      <c r="E268" s="207"/>
      <c r="F268" s="219">
        <f>+D268*E268</f>
        <v>0</v>
      </c>
      <c r="G268" s="248"/>
    </row>
    <row r="269" spans="1:7" ht="36">
      <c r="A269" s="154">
        <v>3402</v>
      </c>
      <c r="B269" s="155" t="s">
        <v>227</v>
      </c>
      <c r="C269" s="156" t="s">
        <v>33</v>
      </c>
      <c r="D269" s="157">
        <v>1</v>
      </c>
      <c r="E269" s="207"/>
      <c r="F269" s="219">
        <f>+D269*E269</f>
        <v>0</v>
      </c>
      <c r="G269" s="248"/>
    </row>
    <row r="270" spans="1:7" ht="27" customHeight="1">
      <c r="A270" s="154">
        <v>3403</v>
      </c>
      <c r="B270" s="155" t="s">
        <v>228</v>
      </c>
      <c r="C270" s="156" t="s">
        <v>32</v>
      </c>
      <c r="D270" s="157">
        <v>103.8</v>
      </c>
      <c r="E270" s="207"/>
      <c r="F270" s="219">
        <f>+D270*E270</f>
        <v>0</v>
      </c>
      <c r="G270" s="248"/>
    </row>
    <row r="271" spans="1:7" ht="24">
      <c r="A271" s="154">
        <v>3404</v>
      </c>
      <c r="B271" s="155" t="s">
        <v>174</v>
      </c>
      <c r="C271" s="156" t="s">
        <v>32</v>
      </c>
      <c r="D271" s="157">
        <v>15</v>
      </c>
      <c r="E271" s="207"/>
      <c r="F271" s="219">
        <f>+D271*E271</f>
        <v>0</v>
      </c>
      <c r="G271" s="248"/>
    </row>
    <row r="272" spans="1:7" ht="24">
      <c r="A272" s="154">
        <v>3405</v>
      </c>
      <c r="B272" s="155" t="s">
        <v>229</v>
      </c>
      <c r="C272" s="156" t="s">
        <v>33</v>
      </c>
      <c r="D272" s="157">
        <v>10</v>
      </c>
      <c r="E272" s="207"/>
      <c r="F272" s="219">
        <f t="shared" ref="F272:F287" si="18">+D272*E272</f>
        <v>0</v>
      </c>
      <c r="G272" s="248"/>
    </row>
    <row r="273" spans="1:7" ht="36">
      <c r="A273" s="154">
        <v>3406</v>
      </c>
      <c r="B273" s="155" t="s">
        <v>230</v>
      </c>
      <c r="C273" s="156" t="s">
        <v>33</v>
      </c>
      <c r="D273" s="157">
        <v>1</v>
      </c>
      <c r="E273" s="207"/>
      <c r="F273" s="219">
        <f t="shared" si="18"/>
        <v>0</v>
      </c>
      <c r="G273" s="248"/>
    </row>
    <row r="274" spans="1:7" ht="24">
      <c r="A274" s="154">
        <v>3407</v>
      </c>
      <c r="B274" s="155" t="s">
        <v>231</v>
      </c>
      <c r="C274" s="156" t="s">
        <v>33</v>
      </c>
      <c r="D274" s="157">
        <v>1</v>
      </c>
      <c r="E274" s="207"/>
      <c r="F274" s="219">
        <f>+D274*E274</f>
        <v>0</v>
      </c>
      <c r="G274" s="248"/>
    </row>
    <row r="275" spans="1:7" ht="24">
      <c r="A275" s="154">
        <v>3408</v>
      </c>
      <c r="B275" s="155" t="s">
        <v>232</v>
      </c>
      <c r="C275" s="156" t="s">
        <v>33</v>
      </c>
      <c r="D275" s="157">
        <v>1</v>
      </c>
      <c r="E275" s="207"/>
      <c r="F275" s="219">
        <f t="shared" si="18"/>
        <v>0</v>
      </c>
      <c r="G275" s="248"/>
    </row>
    <row r="276" spans="1:7">
      <c r="A276" s="154">
        <v>3409</v>
      </c>
      <c r="B276" s="155" t="s">
        <v>233</v>
      </c>
      <c r="C276" s="156" t="s">
        <v>35</v>
      </c>
      <c r="D276" s="157">
        <v>0.5</v>
      </c>
      <c r="E276" s="207"/>
      <c r="F276" s="219">
        <f t="shared" si="18"/>
        <v>0</v>
      </c>
      <c r="G276" s="248"/>
    </row>
    <row r="277" spans="1:7">
      <c r="A277" s="154">
        <v>3410</v>
      </c>
      <c r="B277" s="155" t="s">
        <v>173</v>
      </c>
      <c r="C277" s="156" t="s">
        <v>33</v>
      </c>
      <c r="D277" s="157">
        <v>1</v>
      </c>
      <c r="E277" s="207"/>
      <c r="F277" s="219">
        <f t="shared" si="18"/>
        <v>0</v>
      </c>
      <c r="G277" s="248"/>
    </row>
    <row r="278" spans="1:7">
      <c r="A278" s="154">
        <v>3411</v>
      </c>
      <c r="B278" s="155" t="s">
        <v>234</v>
      </c>
      <c r="C278" s="156" t="s">
        <v>33</v>
      </c>
      <c r="D278" s="157">
        <v>19</v>
      </c>
      <c r="E278" s="207"/>
      <c r="F278" s="219">
        <f t="shared" si="18"/>
        <v>0</v>
      </c>
      <c r="G278" s="248"/>
    </row>
    <row r="279" spans="1:7">
      <c r="A279" s="154">
        <v>3412</v>
      </c>
      <c r="B279" s="155" t="s">
        <v>235</v>
      </c>
      <c r="C279" s="156" t="s">
        <v>33</v>
      </c>
      <c r="D279" s="157">
        <v>10</v>
      </c>
      <c r="E279" s="207"/>
      <c r="F279" s="219">
        <f t="shared" si="18"/>
        <v>0</v>
      </c>
      <c r="G279" s="248"/>
    </row>
    <row r="280" spans="1:7">
      <c r="A280" s="154">
        <v>3413</v>
      </c>
      <c r="B280" s="155" t="s">
        <v>236</v>
      </c>
      <c r="C280" s="156" t="s">
        <v>61</v>
      </c>
      <c r="D280" s="157">
        <v>4</v>
      </c>
      <c r="E280" s="207"/>
      <c r="F280" s="219">
        <f t="shared" si="18"/>
        <v>0</v>
      </c>
      <c r="G280" s="248"/>
    </row>
    <row r="281" spans="1:7">
      <c r="A281" s="154">
        <v>3414</v>
      </c>
      <c r="B281" s="155" t="s">
        <v>237</v>
      </c>
      <c r="C281" s="156" t="s">
        <v>61</v>
      </c>
      <c r="D281" s="157">
        <v>1</v>
      </c>
      <c r="E281" s="207"/>
      <c r="F281" s="219">
        <f t="shared" si="18"/>
        <v>0</v>
      </c>
      <c r="G281" s="248"/>
    </row>
    <row r="282" spans="1:7" ht="24">
      <c r="A282" s="154">
        <v>3415</v>
      </c>
      <c r="B282" s="155" t="s">
        <v>238</v>
      </c>
      <c r="C282" s="156" t="s">
        <v>61</v>
      </c>
      <c r="D282" s="157">
        <v>1</v>
      </c>
      <c r="E282" s="207"/>
      <c r="F282" s="219">
        <f t="shared" si="18"/>
        <v>0</v>
      </c>
      <c r="G282" s="248"/>
    </row>
    <row r="283" spans="1:7">
      <c r="A283" s="154">
        <v>3416</v>
      </c>
      <c r="B283" s="155" t="s">
        <v>239</v>
      </c>
      <c r="C283" s="156" t="s">
        <v>61</v>
      </c>
      <c r="D283" s="157">
        <v>10</v>
      </c>
      <c r="E283" s="207"/>
      <c r="F283" s="219">
        <f>+D283*E283</f>
        <v>0</v>
      </c>
      <c r="G283" s="248"/>
    </row>
    <row r="284" spans="1:7" ht="38.25" customHeight="1">
      <c r="A284" s="154">
        <v>3417</v>
      </c>
      <c r="B284" s="155" t="s">
        <v>240</v>
      </c>
      <c r="C284" s="156" t="s">
        <v>61</v>
      </c>
      <c r="D284" s="157">
        <v>3</v>
      </c>
      <c r="E284" s="207"/>
      <c r="F284" s="219">
        <f>+D284*E284</f>
        <v>0</v>
      </c>
      <c r="G284" s="248"/>
    </row>
    <row r="285" spans="1:7" ht="24">
      <c r="A285" s="154">
        <v>3418</v>
      </c>
      <c r="B285" s="155" t="s">
        <v>241</v>
      </c>
      <c r="C285" s="156" t="s">
        <v>32</v>
      </c>
      <c r="D285" s="157">
        <v>69.599999999999994</v>
      </c>
      <c r="E285" s="207"/>
      <c r="F285" s="219">
        <f t="shared" si="18"/>
        <v>0</v>
      </c>
      <c r="G285" s="248"/>
    </row>
    <row r="286" spans="1:7" ht="24">
      <c r="A286" s="154">
        <v>3419</v>
      </c>
      <c r="B286" s="155" t="s">
        <v>242</v>
      </c>
      <c r="C286" s="156" t="s">
        <v>32</v>
      </c>
      <c r="D286" s="157">
        <v>138.6</v>
      </c>
      <c r="E286" s="207"/>
      <c r="F286" s="219">
        <f t="shared" si="18"/>
        <v>0</v>
      </c>
      <c r="G286" s="248"/>
    </row>
    <row r="287" spans="1:7" ht="24">
      <c r="A287" s="154">
        <v>3420</v>
      </c>
      <c r="B287" s="155" t="s">
        <v>243</v>
      </c>
      <c r="C287" s="156" t="s">
        <v>32</v>
      </c>
      <c r="D287" s="157">
        <v>54</v>
      </c>
      <c r="E287" s="207"/>
      <c r="F287" s="219">
        <f t="shared" si="18"/>
        <v>0</v>
      </c>
      <c r="G287" s="248"/>
    </row>
    <row r="288" spans="1:7" ht="24">
      <c r="A288" s="154">
        <v>3421</v>
      </c>
      <c r="B288" s="155" t="s">
        <v>244</v>
      </c>
      <c r="C288" s="156" t="s">
        <v>32</v>
      </c>
      <c r="D288" s="157">
        <v>45</v>
      </c>
      <c r="E288" s="207"/>
      <c r="F288" s="219">
        <f>+D288*E288</f>
        <v>0</v>
      </c>
      <c r="G288" s="248"/>
    </row>
    <row r="289" spans="1:7" ht="36">
      <c r="A289" s="154">
        <v>3422</v>
      </c>
      <c r="B289" s="155" t="s">
        <v>245</v>
      </c>
      <c r="C289" s="156" t="s">
        <v>33</v>
      </c>
      <c r="D289" s="157">
        <v>10</v>
      </c>
      <c r="E289" s="207"/>
      <c r="F289" s="219">
        <f>+D289*E289</f>
        <v>0</v>
      </c>
      <c r="G289" s="248"/>
    </row>
    <row r="290" spans="1:7">
      <c r="A290" s="158"/>
      <c r="B290" s="159" t="s">
        <v>2</v>
      </c>
      <c r="C290" s="160">
        <v>3400</v>
      </c>
      <c r="D290" s="161"/>
      <c r="E290" s="209"/>
      <c r="F290" s="210">
        <f>SUM(F268:F289)</f>
        <v>0</v>
      </c>
      <c r="G290" s="248"/>
    </row>
    <row r="291" spans="1:7">
      <c r="A291" s="162"/>
      <c r="B291" s="163"/>
      <c r="C291" s="164"/>
      <c r="D291" s="157"/>
      <c r="E291" s="207"/>
      <c r="F291" s="208"/>
      <c r="G291" s="248"/>
    </row>
    <row r="292" spans="1:7" ht="20.25" customHeight="1">
      <c r="A292" s="198" t="s">
        <v>76</v>
      </c>
      <c r="B292" s="199" t="s">
        <v>83</v>
      </c>
      <c r="C292" s="200"/>
      <c r="D292" s="201"/>
      <c r="E292" s="212"/>
      <c r="F292" s="213"/>
      <c r="G292" s="248"/>
    </row>
    <row r="293" spans="1:7">
      <c r="A293" s="162"/>
      <c r="B293" s="163"/>
      <c r="C293" s="164"/>
      <c r="D293" s="157"/>
      <c r="E293" s="207"/>
      <c r="F293" s="208"/>
      <c r="G293" s="248"/>
    </row>
    <row r="294" spans="1:7">
      <c r="A294" s="179">
        <v>3500</v>
      </c>
      <c r="B294" s="148" t="s">
        <v>97</v>
      </c>
      <c r="C294" s="149"/>
      <c r="D294" s="157"/>
      <c r="E294" s="207"/>
      <c r="F294" s="208"/>
      <c r="G294" s="248"/>
    </row>
    <row r="295" spans="1:7" ht="25.5" customHeight="1">
      <c r="A295" s="154">
        <v>3501</v>
      </c>
      <c r="B295" s="155" t="s">
        <v>246</v>
      </c>
      <c r="C295" s="156" t="s">
        <v>36</v>
      </c>
      <c r="D295" s="157">
        <v>243.36</v>
      </c>
      <c r="E295" s="207"/>
      <c r="F295" s="219">
        <f>+D295*E295</f>
        <v>0</v>
      </c>
      <c r="G295" s="248"/>
    </row>
    <row r="296" spans="1:7">
      <c r="A296" s="158"/>
      <c r="B296" s="159" t="s">
        <v>2</v>
      </c>
      <c r="C296" s="160">
        <v>3500</v>
      </c>
      <c r="D296" s="161"/>
      <c r="E296" s="209"/>
      <c r="F296" s="210">
        <f>SUM(F295:F295)</f>
        <v>0</v>
      </c>
      <c r="G296" s="248"/>
    </row>
    <row r="297" spans="1:7">
      <c r="A297" s="172"/>
      <c r="B297" s="173"/>
      <c r="C297" s="174"/>
      <c r="D297" s="157"/>
      <c r="E297" s="207"/>
      <c r="F297" s="208"/>
      <c r="G297" s="248"/>
    </row>
    <row r="298" spans="1:7">
      <c r="A298" s="179">
        <v>3600</v>
      </c>
      <c r="B298" s="170" t="s">
        <v>22</v>
      </c>
      <c r="C298" s="156"/>
      <c r="D298" s="157"/>
      <c r="E298" s="207"/>
      <c r="F298" s="208"/>
      <c r="G298" s="248"/>
    </row>
    <row r="299" spans="1:7" ht="36">
      <c r="A299" s="154">
        <v>3601</v>
      </c>
      <c r="B299" s="155" t="s">
        <v>247</v>
      </c>
      <c r="C299" s="156" t="s">
        <v>60</v>
      </c>
      <c r="D299" s="258">
        <v>1</v>
      </c>
      <c r="E299" s="207"/>
      <c r="F299" s="219">
        <f t="shared" ref="F299:F300" si="19">+D299*E299</f>
        <v>0</v>
      </c>
      <c r="G299" s="248"/>
    </row>
    <row r="300" spans="1:7" ht="24">
      <c r="A300" s="154">
        <v>3602</v>
      </c>
      <c r="B300" s="155" t="s">
        <v>248</v>
      </c>
      <c r="C300" s="156" t="s">
        <v>32</v>
      </c>
      <c r="D300" s="258">
        <v>576</v>
      </c>
      <c r="E300" s="207"/>
      <c r="F300" s="219">
        <f t="shared" si="19"/>
        <v>0</v>
      </c>
      <c r="G300" s="248"/>
    </row>
    <row r="301" spans="1:7" ht="22.5" customHeight="1">
      <c r="A301" s="154">
        <v>3603</v>
      </c>
      <c r="B301" s="155" t="s">
        <v>136</v>
      </c>
      <c r="C301" s="156" t="s">
        <v>36</v>
      </c>
      <c r="D301" s="258">
        <v>161.04</v>
      </c>
      <c r="E301" s="207"/>
      <c r="F301" s="219">
        <f t="shared" ref="F301:F312" si="20">+D301*E301</f>
        <v>0</v>
      </c>
      <c r="G301" s="248"/>
    </row>
    <row r="302" spans="1:7" ht="22.5" customHeight="1">
      <c r="A302" s="154">
        <v>3604</v>
      </c>
      <c r="B302" s="155" t="s">
        <v>162</v>
      </c>
      <c r="C302" s="156" t="s">
        <v>36</v>
      </c>
      <c r="D302" s="258">
        <v>10.1</v>
      </c>
      <c r="E302" s="207"/>
      <c r="F302" s="219">
        <f t="shared" si="20"/>
        <v>0</v>
      </c>
      <c r="G302" s="248"/>
    </row>
    <row r="303" spans="1:7" ht="24">
      <c r="A303" s="154">
        <v>3605</v>
      </c>
      <c r="B303" s="155" t="s">
        <v>177</v>
      </c>
      <c r="C303" s="156" t="s">
        <v>35</v>
      </c>
      <c r="D303" s="258">
        <v>5019.6000000000004</v>
      </c>
      <c r="E303" s="207"/>
      <c r="F303" s="219">
        <f t="shared" si="20"/>
        <v>0</v>
      </c>
      <c r="G303" s="248"/>
    </row>
    <row r="304" spans="1:7">
      <c r="A304" s="154">
        <v>3606</v>
      </c>
      <c r="B304" s="155" t="s">
        <v>163</v>
      </c>
      <c r="C304" s="156" t="s">
        <v>36</v>
      </c>
      <c r="D304" s="258">
        <v>41.83</v>
      </c>
      <c r="E304" s="207"/>
      <c r="F304" s="219">
        <f t="shared" si="20"/>
        <v>0</v>
      </c>
      <c r="G304" s="248"/>
    </row>
    <row r="305" spans="1:7" ht="24">
      <c r="A305" s="154">
        <v>3607</v>
      </c>
      <c r="B305" s="155" t="s">
        <v>164</v>
      </c>
      <c r="C305" s="156" t="s">
        <v>36</v>
      </c>
      <c r="D305" s="258">
        <v>41.83</v>
      </c>
      <c r="E305" s="207"/>
      <c r="F305" s="219">
        <f t="shared" si="20"/>
        <v>0</v>
      </c>
      <c r="G305" s="248"/>
    </row>
    <row r="306" spans="1:7">
      <c r="A306" s="154">
        <v>3608</v>
      </c>
      <c r="B306" s="155" t="s">
        <v>178</v>
      </c>
      <c r="C306" s="156" t="s">
        <v>21</v>
      </c>
      <c r="D306" s="258">
        <v>281.2</v>
      </c>
      <c r="E306" s="207"/>
      <c r="F306" s="219">
        <f t="shared" si="20"/>
        <v>0</v>
      </c>
      <c r="G306" s="248"/>
    </row>
    <row r="307" spans="1:7" ht="24">
      <c r="A307" s="154">
        <v>3609</v>
      </c>
      <c r="B307" s="155" t="s">
        <v>179</v>
      </c>
      <c r="C307" s="185" t="s">
        <v>180</v>
      </c>
      <c r="D307" s="259">
        <v>133.6</v>
      </c>
      <c r="E307" s="207"/>
      <c r="F307" s="219">
        <f t="shared" si="20"/>
        <v>0</v>
      </c>
    </row>
    <row r="308" spans="1:7">
      <c r="A308" s="154">
        <v>3610</v>
      </c>
      <c r="B308" s="155" t="s">
        <v>181</v>
      </c>
      <c r="C308" s="185" t="s">
        <v>180</v>
      </c>
      <c r="D308" s="259">
        <v>267.2</v>
      </c>
      <c r="E308" s="207"/>
      <c r="F308" s="219">
        <f t="shared" si="20"/>
        <v>0</v>
      </c>
    </row>
    <row r="309" spans="1:7">
      <c r="A309" s="154">
        <v>3611</v>
      </c>
      <c r="B309" s="155" t="s">
        <v>182</v>
      </c>
      <c r="C309" s="185" t="s">
        <v>180</v>
      </c>
      <c r="D309" s="259">
        <v>267.2</v>
      </c>
      <c r="E309" s="207"/>
      <c r="F309" s="219">
        <f t="shared" si="20"/>
        <v>0</v>
      </c>
    </row>
    <row r="310" spans="1:7" ht="24">
      <c r="A310" s="154">
        <v>3612</v>
      </c>
      <c r="B310" s="155" t="s">
        <v>183</v>
      </c>
      <c r="C310" s="185" t="s">
        <v>180</v>
      </c>
      <c r="D310" s="259">
        <v>534.4</v>
      </c>
      <c r="E310" s="207"/>
      <c r="F310" s="219">
        <f t="shared" si="20"/>
        <v>0</v>
      </c>
    </row>
    <row r="311" spans="1:7" ht="27.75" customHeight="1">
      <c r="A311" s="154">
        <v>3613</v>
      </c>
      <c r="B311" s="155" t="s">
        <v>184</v>
      </c>
      <c r="C311" s="156" t="s">
        <v>36</v>
      </c>
      <c r="D311" s="258">
        <v>89.07</v>
      </c>
      <c r="E311" s="207"/>
      <c r="F311" s="219">
        <f t="shared" si="20"/>
        <v>0</v>
      </c>
      <c r="G311" s="248"/>
    </row>
    <row r="312" spans="1:7" ht="36">
      <c r="A312" s="154">
        <v>3614</v>
      </c>
      <c r="B312" s="155" t="s">
        <v>165</v>
      </c>
      <c r="C312" s="156" t="s">
        <v>36</v>
      </c>
      <c r="D312" s="258">
        <v>71.97</v>
      </c>
      <c r="E312" s="207"/>
      <c r="F312" s="219">
        <f t="shared" si="20"/>
        <v>0</v>
      </c>
      <c r="G312" s="248"/>
    </row>
    <row r="313" spans="1:7">
      <c r="A313" s="158"/>
      <c r="B313" s="159" t="s">
        <v>2</v>
      </c>
      <c r="C313" s="160">
        <v>3600</v>
      </c>
      <c r="D313" s="161"/>
      <c r="E313" s="209"/>
      <c r="F313" s="210">
        <f>SUM(F299:F312)</f>
        <v>0</v>
      </c>
      <c r="G313" s="248"/>
    </row>
    <row r="314" spans="1:7">
      <c r="A314" s="172"/>
      <c r="B314" s="173"/>
      <c r="C314" s="174"/>
      <c r="D314" s="157"/>
      <c r="E314" s="207"/>
      <c r="F314" s="208"/>
      <c r="G314" s="248"/>
    </row>
    <row r="315" spans="1:7">
      <c r="A315" s="179">
        <v>3700</v>
      </c>
      <c r="B315" s="148" t="s">
        <v>3</v>
      </c>
      <c r="C315" s="149"/>
      <c r="D315" s="157"/>
      <c r="E315" s="207"/>
      <c r="F315" s="208"/>
      <c r="G315" s="248"/>
    </row>
    <row r="316" spans="1:7">
      <c r="A316" s="169"/>
      <c r="B316" s="175" t="s">
        <v>4</v>
      </c>
      <c r="C316" s="176"/>
      <c r="D316" s="157"/>
      <c r="E316" s="207"/>
      <c r="F316" s="208"/>
      <c r="G316" s="248"/>
    </row>
    <row r="317" spans="1:7">
      <c r="A317" s="154">
        <v>3701</v>
      </c>
      <c r="B317" s="155" t="s">
        <v>185</v>
      </c>
      <c r="C317" s="156" t="s">
        <v>21</v>
      </c>
      <c r="D317" s="258">
        <v>9.98</v>
      </c>
      <c r="E317" s="207"/>
      <c r="F317" s="219">
        <f>+D317*E317</f>
        <v>0</v>
      </c>
      <c r="G317" s="248"/>
    </row>
    <row r="318" spans="1:7">
      <c r="A318" s="154">
        <v>3702</v>
      </c>
      <c r="B318" s="155" t="s">
        <v>163</v>
      </c>
      <c r="C318" s="156" t="s">
        <v>36</v>
      </c>
      <c r="D318" s="258">
        <v>1.08</v>
      </c>
      <c r="E318" s="207"/>
      <c r="F318" s="219">
        <f t="shared" ref="F318:F320" si="21">+D318*E318</f>
        <v>0</v>
      </c>
      <c r="G318" s="248"/>
    </row>
    <row r="319" spans="1:7" ht="24">
      <c r="A319" s="154">
        <v>3703</v>
      </c>
      <c r="B319" s="155" t="s">
        <v>186</v>
      </c>
      <c r="C319" s="156" t="s">
        <v>36</v>
      </c>
      <c r="D319" s="258">
        <v>1.08</v>
      </c>
      <c r="E319" s="207"/>
      <c r="F319" s="219">
        <f t="shared" si="21"/>
        <v>0</v>
      </c>
      <c r="G319" s="248"/>
    </row>
    <row r="320" spans="1:7" ht="24">
      <c r="A320" s="154">
        <v>3704</v>
      </c>
      <c r="B320" s="155" t="s">
        <v>177</v>
      </c>
      <c r="C320" s="156" t="s">
        <v>35</v>
      </c>
      <c r="D320" s="258">
        <v>216</v>
      </c>
      <c r="E320" s="207"/>
      <c r="F320" s="219">
        <f t="shared" si="21"/>
        <v>0</v>
      </c>
      <c r="G320" s="248"/>
    </row>
    <row r="321" spans="1:7">
      <c r="A321" s="154"/>
      <c r="B321" s="171" t="s">
        <v>5</v>
      </c>
      <c r="C321" s="156"/>
      <c r="D321" s="258"/>
      <c r="E321" s="207"/>
      <c r="F321" s="219"/>
      <c r="G321" s="248"/>
    </row>
    <row r="322" spans="1:7">
      <c r="A322" s="154">
        <v>3705</v>
      </c>
      <c r="B322" s="155" t="s">
        <v>185</v>
      </c>
      <c r="C322" s="156" t="s">
        <v>21</v>
      </c>
      <c r="D322" s="258">
        <v>9.98</v>
      </c>
      <c r="E322" s="207"/>
      <c r="F322" s="219">
        <f t="shared" ref="F322:F325" si="22">+D322*E322</f>
        <v>0</v>
      </c>
      <c r="G322" s="248"/>
    </row>
    <row r="323" spans="1:7" ht="24">
      <c r="A323" s="154">
        <v>3706</v>
      </c>
      <c r="B323" s="155" t="s">
        <v>177</v>
      </c>
      <c r="C323" s="156" t="s">
        <v>35</v>
      </c>
      <c r="D323" s="258">
        <v>5520</v>
      </c>
      <c r="E323" s="207"/>
      <c r="F323" s="219">
        <f t="shared" si="22"/>
        <v>0</v>
      </c>
      <c r="G323" s="248"/>
    </row>
    <row r="324" spans="1:7">
      <c r="A324" s="154">
        <v>3707</v>
      </c>
      <c r="B324" s="155" t="s">
        <v>163</v>
      </c>
      <c r="C324" s="156" t="s">
        <v>36</v>
      </c>
      <c r="D324" s="258">
        <v>36.799999999999997</v>
      </c>
      <c r="E324" s="207"/>
      <c r="F324" s="219">
        <f t="shared" si="22"/>
        <v>0</v>
      </c>
      <c r="G324" s="248"/>
    </row>
    <row r="325" spans="1:7" ht="24">
      <c r="A325" s="154">
        <v>3708</v>
      </c>
      <c r="B325" s="155" t="s">
        <v>186</v>
      </c>
      <c r="C325" s="156" t="s">
        <v>36</v>
      </c>
      <c r="D325" s="157">
        <v>36.799999999999997</v>
      </c>
      <c r="E325" s="207"/>
      <c r="F325" s="219">
        <f t="shared" si="22"/>
        <v>0</v>
      </c>
      <c r="G325" s="248"/>
    </row>
    <row r="326" spans="1:7">
      <c r="A326" s="154"/>
      <c r="B326" s="171" t="s">
        <v>102</v>
      </c>
      <c r="C326" s="156"/>
      <c r="D326" s="258"/>
      <c r="E326" s="207"/>
      <c r="F326" s="219"/>
      <c r="G326" s="248"/>
    </row>
    <row r="327" spans="1:7">
      <c r="A327" s="154">
        <v>3709</v>
      </c>
      <c r="B327" s="155" t="s">
        <v>185</v>
      </c>
      <c r="C327" s="156" t="s">
        <v>21</v>
      </c>
      <c r="D327" s="258">
        <v>329.12</v>
      </c>
      <c r="E327" s="207"/>
      <c r="F327" s="219">
        <f t="shared" ref="F327:F330" si="23">+D327*E327</f>
        <v>0</v>
      </c>
      <c r="G327" s="248"/>
    </row>
    <row r="328" spans="1:7" ht="24">
      <c r="A328" s="154">
        <v>3710</v>
      </c>
      <c r="B328" s="155" t="s">
        <v>177</v>
      </c>
      <c r="C328" s="156" t="s">
        <v>35</v>
      </c>
      <c r="D328" s="258">
        <v>4840</v>
      </c>
      <c r="E328" s="207"/>
      <c r="F328" s="219">
        <f t="shared" si="23"/>
        <v>0</v>
      </c>
      <c r="G328" s="248"/>
    </row>
    <row r="329" spans="1:7">
      <c r="A329" s="154">
        <v>3711</v>
      </c>
      <c r="B329" s="155" t="s">
        <v>163</v>
      </c>
      <c r="C329" s="156" t="s">
        <v>36</v>
      </c>
      <c r="D329" s="258">
        <v>24.2</v>
      </c>
      <c r="E329" s="207"/>
      <c r="F329" s="219">
        <f t="shared" si="23"/>
        <v>0</v>
      </c>
      <c r="G329" s="248"/>
    </row>
    <row r="330" spans="1:7" ht="24">
      <c r="A330" s="154">
        <v>3712</v>
      </c>
      <c r="B330" s="155" t="s">
        <v>186</v>
      </c>
      <c r="C330" s="156" t="s">
        <v>36</v>
      </c>
      <c r="D330" s="258">
        <v>24.2</v>
      </c>
      <c r="E330" s="207"/>
      <c r="F330" s="219">
        <f t="shared" si="23"/>
        <v>0</v>
      </c>
      <c r="G330" s="248"/>
    </row>
    <row r="331" spans="1:7">
      <c r="A331" s="169"/>
      <c r="B331" s="175" t="s">
        <v>111</v>
      </c>
      <c r="C331" s="176"/>
      <c r="D331" s="157"/>
      <c r="E331" s="207"/>
      <c r="F331" s="208"/>
      <c r="G331" s="248"/>
    </row>
    <row r="332" spans="1:7">
      <c r="A332" s="154">
        <v>3713</v>
      </c>
      <c r="B332" s="155" t="s">
        <v>185</v>
      </c>
      <c r="C332" s="156" t="s">
        <v>21</v>
      </c>
      <c r="D332" s="258">
        <v>97.88</v>
      </c>
      <c r="E332" s="207"/>
      <c r="F332" s="219">
        <f>+D332*E332</f>
        <v>0</v>
      </c>
      <c r="G332" s="248"/>
    </row>
    <row r="333" spans="1:7">
      <c r="A333" s="154">
        <v>3714</v>
      </c>
      <c r="B333" s="155" t="s">
        <v>163</v>
      </c>
      <c r="C333" s="156" t="s">
        <v>36</v>
      </c>
      <c r="D333" s="258">
        <v>11.04</v>
      </c>
      <c r="E333" s="207"/>
      <c r="F333" s="219">
        <f t="shared" ref="F333:F335" si="24">+D333*E333</f>
        <v>0</v>
      </c>
      <c r="G333" s="248"/>
    </row>
    <row r="334" spans="1:7" ht="24">
      <c r="A334" s="154">
        <v>3715</v>
      </c>
      <c r="B334" s="155" t="s">
        <v>186</v>
      </c>
      <c r="C334" s="156" t="s">
        <v>36</v>
      </c>
      <c r="D334" s="258">
        <v>11.04</v>
      </c>
      <c r="E334" s="207"/>
      <c r="F334" s="219">
        <f t="shared" si="24"/>
        <v>0</v>
      </c>
      <c r="G334" s="248"/>
    </row>
    <row r="335" spans="1:7" ht="24">
      <c r="A335" s="154">
        <v>3716</v>
      </c>
      <c r="B335" s="155" t="s">
        <v>177</v>
      </c>
      <c r="C335" s="156" t="s">
        <v>35</v>
      </c>
      <c r="D335" s="258">
        <v>2208</v>
      </c>
      <c r="E335" s="207"/>
      <c r="F335" s="219">
        <f t="shared" si="24"/>
        <v>0</v>
      </c>
      <c r="G335" s="248"/>
    </row>
    <row r="336" spans="1:7">
      <c r="A336" s="158"/>
      <c r="B336" s="159" t="s">
        <v>2</v>
      </c>
      <c r="C336" s="160">
        <v>3700</v>
      </c>
      <c r="D336" s="161"/>
      <c r="E336" s="209"/>
      <c r="F336" s="210">
        <f>SUM(F317:F335)</f>
        <v>0</v>
      </c>
      <c r="G336" s="248"/>
    </row>
    <row r="337" spans="1:7">
      <c r="A337" s="172"/>
      <c r="B337" s="173"/>
      <c r="C337" s="174"/>
      <c r="D337" s="157"/>
      <c r="E337" s="207"/>
      <c r="F337" s="208"/>
      <c r="G337" s="248"/>
    </row>
    <row r="338" spans="1:7">
      <c r="A338" s="179">
        <v>3800</v>
      </c>
      <c r="B338" s="148" t="s">
        <v>6</v>
      </c>
      <c r="C338" s="149"/>
      <c r="D338" s="157"/>
      <c r="E338" s="207"/>
      <c r="F338" s="208"/>
      <c r="G338" s="248"/>
    </row>
    <row r="339" spans="1:7" ht="24">
      <c r="A339" s="154">
        <v>3801</v>
      </c>
      <c r="B339" s="155" t="s">
        <v>187</v>
      </c>
      <c r="C339" s="156" t="s">
        <v>21</v>
      </c>
      <c r="D339" s="258">
        <v>345.83</v>
      </c>
      <c r="E339" s="207"/>
      <c r="F339" s="219">
        <f>+D339*E339</f>
        <v>0</v>
      </c>
      <c r="G339" s="248"/>
    </row>
    <row r="340" spans="1:7" ht="23.25" customHeight="1">
      <c r="A340" s="154">
        <v>3802</v>
      </c>
      <c r="B340" s="155" t="s">
        <v>249</v>
      </c>
      <c r="C340" s="156" t="s">
        <v>21</v>
      </c>
      <c r="D340" s="258">
        <v>62.4</v>
      </c>
      <c r="E340" s="207"/>
      <c r="F340" s="219">
        <f>+D340*E340</f>
        <v>0</v>
      </c>
      <c r="G340" s="248"/>
    </row>
    <row r="341" spans="1:7">
      <c r="A341" s="158"/>
      <c r="B341" s="159" t="s">
        <v>2</v>
      </c>
      <c r="C341" s="160">
        <v>3800</v>
      </c>
      <c r="D341" s="161"/>
      <c r="E341" s="209"/>
      <c r="F341" s="210">
        <f>SUM(F339:F340)</f>
        <v>0</v>
      </c>
      <c r="G341" s="248"/>
    </row>
    <row r="342" spans="1:7">
      <c r="A342" s="172"/>
      <c r="B342" s="173"/>
      <c r="C342" s="174"/>
      <c r="D342" s="157"/>
      <c r="E342" s="207"/>
      <c r="F342" s="208"/>
      <c r="G342" s="248"/>
    </row>
    <row r="343" spans="1:7">
      <c r="A343" s="179">
        <v>3900</v>
      </c>
      <c r="B343" s="148" t="s">
        <v>8</v>
      </c>
      <c r="C343" s="149"/>
      <c r="D343" s="157"/>
      <c r="E343" s="207"/>
      <c r="F343" s="208"/>
      <c r="G343" s="248"/>
    </row>
    <row r="344" spans="1:7">
      <c r="A344" s="154">
        <v>3901</v>
      </c>
      <c r="B344" s="155" t="s">
        <v>181</v>
      </c>
      <c r="C344" s="156" t="s">
        <v>21</v>
      </c>
      <c r="D344" s="157">
        <v>691.66</v>
      </c>
      <c r="E344" s="207"/>
      <c r="F344" s="219">
        <f>+D344*E344</f>
        <v>0</v>
      </c>
      <c r="G344" s="248"/>
    </row>
    <row r="345" spans="1:7">
      <c r="A345" s="154">
        <v>3902</v>
      </c>
      <c r="B345" s="155" t="s">
        <v>182</v>
      </c>
      <c r="C345" s="156" t="s">
        <v>21</v>
      </c>
      <c r="D345" s="157">
        <v>691.66</v>
      </c>
      <c r="E345" s="207"/>
      <c r="F345" s="219">
        <f>+D345*E345</f>
        <v>0</v>
      </c>
      <c r="G345" s="248"/>
    </row>
    <row r="346" spans="1:7" ht="36">
      <c r="A346" s="154">
        <v>3903</v>
      </c>
      <c r="B346" s="155" t="s">
        <v>191</v>
      </c>
      <c r="C346" s="156" t="s">
        <v>21</v>
      </c>
      <c r="D346" s="157">
        <v>290.81</v>
      </c>
      <c r="E346" s="207"/>
      <c r="F346" s="219">
        <f>+D346*E346</f>
        <v>0</v>
      </c>
      <c r="G346" s="248"/>
    </row>
    <row r="347" spans="1:7">
      <c r="A347" s="158"/>
      <c r="B347" s="159" t="s">
        <v>2</v>
      </c>
      <c r="C347" s="160">
        <v>3900</v>
      </c>
      <c r="D347" s="161"/>
      <c r="E347" s="209"/>
      <c r="F347" s="210">
        <f>SUM(F344:F346)</f>
        <v>0</v>
      </c>
      <c r="G347" s="248"/>
    </row>
    <row r="348" spans="1:7">
      <c r="A348" s="162"/>
      <c r="B348" s="163"/>
      <c r="C348" s="164"/>
      <c r="D348" s="157"/>
      <c r="E348" s="207"/>
      <c r="F348" s="208"/>
      <c r="G348" s="248"/>
    </row>
    <row r="349" spans="1:7">
      <c r="A349" s="179">
        <v>4000</v>
      </c>
      <c r="B349" s="148" t="s">
        <v>9</v>
      </c>
      <c r="C349" s="149"/>
      <c r="D349" s="157"/>
      <c r="E349" s="207"/>
      <c r="F349" s="208"/>
      <c r="G349" s="248"/>
    </row>
    <row r="350" spans="1:7">
      <c r="A350" s="154">
        <v>4001</v>
      </c>
      <c r="B350" s="155" t="s">
        <v>162</v>
      </c>
      <c r="C350" s="156" t="s">
        <v>36</v>
      </c>
      <c r="D350" s="157">
        <v>9.73</v>
      </c>
      <c r="E350" s="207"/>
      <c r="F350" s="219">
        <f>+D350*E350</f>
        <v>0</v>
      </c>
      <c r="G350" s="248"/>
    </row>
    <row r="351" spans="1:7">
      <c r="A351" s="154">
        <v>4002</v>
      </c>
      <c r="B351" s="155" t="s">
        <v>192</v>
      </c>
      <c r="C351" s="156" t="s">
        <v>36</v>
      </c>
      <c r="D351" s="157">
        <v>13.62</v>
      </c>
      <c r="E351" s="207"/>
      <c r="F351" s="219">
        <f>+D351*E351</f>
        <v>0</v>
      </c>
      <c r="G351" s="248"/>
    </row>
    <row r="352" spans="1:7" ht="48">
      <c r="A352" s="154">
        <v>4003</v>
      </c>
      <c r="B352" s="155" t="s">
        <v>193</v>
      </c>
      <c r="C352" s="156" t="s">
        <v>21</v>
      </c>
      <c r="D352" s="157">
        <v>194.6</v>
      </c>
      <c r="E352" s="207"/>
      <c r="F352" s="219">
        <f>+D352*E352</f>
        <v>0</v>
      </c>
      <c r="G352" s="248"/>
    </row>
    <row r="353" spans="1:7" ht="24">
      <c r="A353" s="154">
        <v>4004</v>
      </c>
      <c r="B353" s="155" t="s">
        <v>194</v>
      </c>
      <c r="C353" s="156" t="s">
        <v>21</v>
      </c>
      <c r="D353" s="157">
        <v>194.6</v>
      </c>
      <c r="E353" s="207"/>
      <c r="F353" s="219">
        <f>+D353*E353</f>
        <v>0</v>
      </c>
      <c r="G353" s="248"/>
    </row>
    <row r="354" spans="1:7" ht="60">
      <c r="A354" s="154">
        <v>4005</v>
      </c>
      <c r="B354" s="155" t="s">
        <v>195</v>
      </c>
      <c r="C354" s="156" t="s">
        <v>32</v>
      </c>
      <c r="D354" s="157">
        <v>32.799999999999997</v>
      </c>
      <c r="E354" s="207"/>
      <c r="F354" s="219">
        <f>+D354*E354</f>
        <v>0</v>
      </c>
      <c r="G354" s="248"/>
    </row>
    <row r="355" spans="1:7" ht="24">
      <c r="A355" s="154">
        <v>4006</v>
      </c>
      <c r="B355" s="155" t="s">
        <v>250</v>
      </c>
      <c r="C355" s="156" t="s">
        <v>36</v>
      </c>
      <c r="D355" s="157">
        <v>6.92</v>
      </c>
      <c r="E355" s="207"/>
      <c r="F355" s="219">
        <f t="shared" ref="F355" si="25">+D355*E355</f>
        <v>0</v>
      </c>
      <c r="G355" s="248"/>
    </row>
    <row r="356" spans="1:7">
      <c r="A356" s="158"/>
      <c r="B356" s="159" t="s">
        <v>2</v>
      </c>
      <c r="C356" s="160">
        <v>4000</v>
      </c>
      <c r="D356" s="161"/>
      <c r="E356" s="209"/>
      <c r="F356" s="210">
        <f>SUM(F350:F355)</f>
        <v>0</v>
      </c>
      <c r="G356" s="248"/>
    </row>
    <row r="357" spans="1:7">
      <c r="A357" s="162"/>
      <c r="B357" s="163"/>
      <c r="C357" s="164"/>
      <c r="D357" s="157"/>
      <c r="E357" s="207"/>
      <c r="F357" s="208"/>
      <c r="G357" s="248"/>
    </row>
    <row r="358" spans="1:7">
      <c r="A358" s="179">
        <v>4100</v>
      </c>
      <c r="B358" s="148" t="s">
        <v>50</v>
      </c>
      <c r="C358" s="149"/>
      <c r="D358" s="157"/>
      <c r="E358" s="207"/>
      <c r="F358" s="208"/>
      <c r="G358" s="248"/>
    </row>
    <row r="359" spans="1:7" ht="28.5" customHeight="1">
      <c r="A359" s="154">
        <v>4101</v>
      </c>
      <c r="B359" s="155" t="s">
        <v>251</v>
      </c>
      <c r="C359" s="156" t="s">
        <v>33</v>
      </c>
      <c r="D359" s="157">
        <v>22</v>
      </c>
      <c r="E359" s="207"/>
      <c r="F359" s="219">
        <f t="shared" ref="F359:F362" si="26">+D359*E359</f>
        <v>0</v>
      </c>
      <c r="G359" s="248"/>
    </row>
    <row r="360" spans="1:7" ht="38.25" customHeight="1">
      <c r="A360" s="154">
        <v>4102</v>
      </c>
      <c r="B360" s="155" t="s">
        <v>252</v>
      </c>
      <c r="C360" s="156" t="s">
        <v>33</v>
      </c>
      <c r="D360" s="157">
        <v>2</v>
      </c>
      <c r="E360" s="207"/>
      <c r="F360" s="219">
        <f t="shared" si="26"/>
        <v>0</v>
      </c>
      <c r="G360" s="248"/>
    </row>
    <row r="361" spans="1:7">
      <c r="A361" s="154">
        <v>4103</v>
      </c>
      <c r="B361" s="155" t="s">
        <v>253</v>
      </c>
      <c r="C361" s="156" t="s">
        <v>21</v>
      </c>
      <c r="D361" s="157">
        <v>7.68</v>
      </c>
      <c r="E361" s="207"/>
      <c r="F361" s="219">
        <f t="shared" si="26"/>
        <v>0</v>
      </c>
      <c r="G361" s="248"/>
    </row>
    <row r="362" spans="1:7">
      <c r="A362" s="154">
        <v>4104</v>
      </c>
      <c r="B362" s="155" t="s">
        <v>197</v>
      </c>
      <c r="C362" s="156" t="s">
        <v>21</v>
      </c>
      <c r="D362" s="157">
        <v>9.6</v>
      </c>
      <c r="E362" s="207"/>
      <c r="F362" s="219">
        <f t="shared" si="26"/>
        <v>0</v>
      </c>
      <c r="G362" s="248"/>
    </row>
    <row r="363" spans="1:7" ht="24">
      <c r="A363" s="154">
        <v>4105</v>
      </c>
      <c r="B363" s="155" t="s">
        <v>254</v>
      </c>
      <c r="C363" s="156" t="s">
        <v>32</v>
      </c>
      <c r="D363" s="157">
        <v>125.1</v>
      </c>
      <c r="E363" s="207"/>
      <c r="F363" s="219">
        <f t="shared" ref="F363:F364" si="27">+D363*E363</f>
        <v>0</v>
      </c>
      <c r="G363" s="248"/>
    </row>
    <row r="364" spans="1:7" ht="24">
      <c r="A364" s="154">
        <v>4106</v>
      </c>
      <c r="B364" s="155" t="s">
        <v>255</v>
      </c>
      <c r="C364" s="156" t="s">
        <v>32</v>
      </c>
      <c r="D364" s="157">
        <v>500.4</v>
      </c>
      <c r="E364" s="207"/>
      <c r="F364" s="219">
        <f t="shared" si="27"/>
        <v>0</v>
      </c>
      <c r="G364" s="248"/>
    </row>
    <row r="365" spans="1:7">
      <c r="A365" s="158"/>
      <c r="B365" s="159" t="s">
        <v>2</v>
      </c>
      <c r="C365" s="160">
        <v>4100</v>
      </c>
      <c r="D365" s="161"/>
      <c r="E365" s="209"/>
      <c r="F365" s="210">
        <f>SUM(F359:F364)</f>
        <v>0</v>
      </c>
      <c r="G365" s="248"/>
    </row>
    <row r="366" spans="1:7">
      <c r="A366" s="162"/>
      <c r="B366" s="163"/>
      <c r="C366" s="164"/>
      <c r="D366" s="157"/>
      <c r="E366" s="207"/>
      <c r="F366" s="208"/>
      <c r="G366" s="248"/>
    </row>
    <row r="367" spans="1:7">
      <c r="A367" s="179">
        <v>4200</v>
      </c>
      <c r="B367" s="148" t="s">
        <v>10</v>
      </c>
      <c r="C367" s="149"/>
      <c r="D367" s="157"/>
      <c r="E367" s="207"/>
      <c r="F367" s="208"/>
      <c r="G367" s="248"/>
    </row>
    <row r="368" spans="1:7">
      <c r="A368" s="154">
        <v>4201</v>
      </c>
      <c r="B368" s="155" t="s">
        <v>198</v>
      </c>
      <c r="C368" s="156" t="s">
        <v>21</v>
      </c>
      <c r="D368" s="157">
        <v>9.6</v>
      </c>
      <c r="E368" s="207"/>
      <c r="F368" s="219">
        <f>+D368*E368</f>
        <v>0</v>
      </c>
      <c r="G368" s="248"/>
    </row>
    <row r="369" spans="1:7">
      <c r="A369" s="158"/>
      <c r="B369" s="159" t="s">
        <v>2</v>
      </c>
      <c r="C369" s="160">
        <v>4200</v>
      </c>
      <c r="D369" s="161"/>
      <c r="E369" s="209"/>
      <c r="F369" s="210">
        <f>SUM(F368:F368)</f>
        <v>0</v>
      </c>
      <c r="G369" s="248"/>
    </row>
    <row r="370" spans="1:7" s="255" customFormat="1">
      <c r="A370" s="162"/>
      <c r="B370" s="163"/>
      <c r="C370" s="164"/>
      <c r="D370" s="177"/>
      <c r="E370" s="214"/>
      <c r="F370" s="215"/>
      <c r="G370" s="257"/>
    </row>
    <row r="371" spans="1:7">
      <c r="A371" s="179">
        <v>4300</v>
      </c>
      <c r="B371" s="148" t="s">
        <v>11</v>
      </c>
      <c r="C371" s="149"/>
      <c r="D371" s="157"/>
      <c r="E371" s="207"/>
      <c r="F371" s="208"/>
      <c r="G371" s="248"/>
    </row>
    <row r="372" spans="1:7">
      <c r="A372" s="154">
        <v>4301</v>
      </c>
      <c r="B372" s="155" t="s">
        <v>200</v>
      </c>
      <c r="C372" s="156" t="s">
        <v>21</v>
      </c>
      <c r="D372" s="157">
        <v>400.85</v>
      </c>
      <c r="E372" s="207"/>
      <c r="F372" s="219">
        <f>+D372*E372</f>
        <v>0</v>
      </c>
      <c r="G372" s="248"/>
    </row>
    <row r="373" spans="1:7">
      <c r="A373" s="154">
        <v>4302</v>
      </c>
      <c r="B373" s="155" t="s">
        <v>201</v>
      </c>
      <c r="C373" s="156" t="s">
        <v>21</v>
      </c>
      <c r="D373" s="157">
        <v>11.34</v>
      </c>
      <c r="E373" s="207"/>
      <c r="F373" s="219">
        <f>+D373*E373</f>
        <v>0</v>
      </c>
      <c r="G373" s="248"/>
    </row>
    <row r="374" spans="1:7">
      <c r="A374" s="158"/>
      <c r="B374" s="159" t="s">
        <v>2</v>
      </c>
      <c r="C374" s="160">
        <v>4300</v>
      </c>
      <c r="D374" s="161"/>
      <c r="E374" s="209"/>
      <c r="F374" s="210">
        <f>SUM(F372:F373)</f>
        <v>0</v>
      </c>
      <c r="G374" s="248"/>
    </row>
    <row r="375" spans="1:7" s="255" customFormat="1">
      <c r="A375" s="162"/>
      <c r="B375" s="163"/>
      <c r="C375" s="164"/>
      <c r="D375" s="177"/>
      <c r="E375" s="214"/>
      <c r="F375" s="215"/>
      <c r="G375" s="257"/>
    </row>
    <row r="376" spans="1:7">
      <c r="A376" s="179">
        <v>4400</v>
      </c>
      <c r="B376" s="148" t="s">
        <v>12</v>
      </c>
      <c r="C376" s="149"/>
      <c r="D376" s="157"/>
      <c r="E376" s="207"/>
      <c r="F376" s="208"/>
      <c r="G376" s="248"/>
    </row>
    <row r="377" spans="1:7" ht="24">
      <c r="A377" s="154">
        <v>4401</v>
      </c>
      <c r="B377" s="155" t="s">
        <v>202</v>
      </c>
      <c r="C377" s="156" t="s">
        <v>61</v>
      </c>
      <c r="D377" s="157">
        <v>12</v>
      </c>
      <c r="E377" s="207"/>
      <c r="F377" s="219">
        <f t="shared" ref="F377:F385" si="28">+D377*E377</f>
        <v>0</v>
      </c>
      <c r="G377" s="248"/>
    </row>
    <row r="378" spans="1:7">
      <c r="A378" s="154">
        <v>4402</v>
      </c>
      <c r="B378" s="155" t="s">
        <v>203</v>
      </c>
      <c r="C378" s="156" t="s">
        <v>33</v>
      </c>
      <c r="D378" s="157">
        <v>12</v>
      </c>
      <c r="E378" s="207"/>
      <c r="F378" s="219">
        <f t="shared" si="28"/>
        <v>0</v>
      </c>
      <c r="G378" s="248"/>
    </row>
    <row r="379" spans="1:7">
      <c r="A379" s="154">
        <v>4403</v>
      </c>
      <c r="B379" s="155" t="s">
        <v>204</v>
      </c>
      <c r="C379" s="156" t="s">
        <v>33</v>
      </c>
      <c r="D379" s="157">
        <v>8</v>
      </c>
      <c r="E379" s="207"/>
      <c r="F379" s="219">
        <f t="shared" si="28"/>
        <v>0</v>
      </c>
      <c r="G379" s="248"/>
    </row>
    <row r="380" spans="1:7" ht="24">
      <c r="A380" s="154">
        <v>4404</v>
      </c>
      <c r="B380" s="155" t="s">
        <v>205</v>
      </c>
      <c r="C380" s="156" t="s">
        <v>33</v>
      </c>
      <c r="D380" s="157">
        <v>2</v>
      </c>
      <c r="E380" s="207"/>
      <c r="F380" s="219">
        <f t="shared" si="28"/>
        <v>0</v>
      </c>
      <c r="G380" s="248"/>
    </row>
    <row r="381" spans="1:7" ht="27" customHeight="1">
      <c r="A381" s="154">
        <v>4405</v>
      </c>
      <c r="B381" s="155" t="s">
        <v>207</v>
      </c>
      <c r="C381" s="156" t="s">
        <v>33</v>
      </c>
      <c r="D381" s="157">
        <v>8</v>
      </c>
      <c r="E381" s="207"/>
      <c r="F381" s="219">
        <f t="shared" si="28"/>
        <v>0</v>
      </c>
      <c r="G381" s="248"/>
    </row>
    <row r="382" spans="1:7">
      <c r="A382" s="154">
        <v>4406</v>
      </c>
      <c r="B382" s="155" t="s">
        <v>209</v>
      </c>
      <c r="C382" s="156" t="s">
        <v>33</v>
      </c>
      <c r="D382" s="157">
        <v>8</v>
      </c>
      <c r="E382" s="207"/>
      <c r="F382" s="219">
        <f t="shared" si="28"/>
        <v>0</v>
      </c>
      <c r="G382" s="248"/>
    </row>
    <row r="383" spans="1:7" ht="24">
      <c r="A383" s="154">
        <v>4407</v>
      </c>
      <c r="B383" s="155" t="s">
        <v>210</v>
      </c>
      <c r="C383" s="156" t="s">
        <v>33</v>
      </c>
      <c r="D383" s="157">
        <v>14</v>
      </c>
      <c r="E383" s="207"/>
      <c r="F383" s="219">
        <f t="shared" si="28"/>
        <v>0</v>
      </c>
      <c r="G383" s="248"/>
    </row>
    <row r="384" spans="1:7" ht="21" customHeight="1">
      <c r="A384" s="154">
        <v>4408</v>
      </c>
      <c r="B384" s="155" t="s">
        <v>211</v>
      </c>
      <c r="C384" s="156" t="s">
        <v>33</v>
      </c>
      <c r="D384" s="157">
        <v>8</v>
      </c>
      <c r="E384" s="207"/>
      <c r="F384" s="219">
        <f t="shared" si="28"/>
        <v>0</v>
      </c>
      <c r="G384" s="248"/>
    </row>
    <row r="385" spans="1:7" ht="28.5" customHeight="1">
      <c r="A385" s="154">
        <v>4409</v>
      </c>
      <c r="B385" s="155" t="s">
        <v>212</v>
      </c>
      <c r="C385" s="156" t="s">
        <v>33</v>
      </c>
      <c r="D385" s="157">
        <v>4</v>
      </c>
      <c r="E385" s="207"/>
      <c r="F385" s="219">
        <f t="shared" si="28"/>
        <v>0</v>
      </c>
      <c r="G385" s="248"/>
    </row>
    <row r="386" spans="1:7" ht="28.5" customHeight="1">
      <c r="A386" s="154">
        <v>4410</v>
      </c>
      <c r="B386" s="155" t="s">
        <v>256</v>
      </c>
      <c r="C386" s="156" t="s">
        <v>33</v>
      </c>
      <c r="D386" s="157">
        <v>5</v>
      </c>
      <c r="E386" s="207"/>
      <c r="F386" s="219">
        <f t="shared" ref="F386" si="29">+D386*E386</f>
        <v>0</v>
      </c>
      <c r="G386" s="248"/>
    </row>
    <row r="387" spans="1:7">
      <c r="A387" s="158"/>
      <c r="B387" s="159" t="s">
        <v>2</v>
      </c>
      <c r="C387" s="160">
        <v>4400</v>
      </c>
      <c r="D387" s="161"/>
      <c r="E387" s="209"/>
      <c r="F387" s="210">
        <f>SUM(F377:F386)</f>
        <v>0</v>
      </c>
      <c r="G387" s="248"/>
    </row>
    <row r="388" spans="1:7" s="255" customFormat="1">
      <c r="A388" s="162"/>
      <c r="B388" s="163"/>
      <c r="C388" s="164"/>
      <c r="D388" s="177"/>
      <c r="E388" s="214"/>
      <c r="F388" s="215"/>
      <c r="G388" s="257"/>
    </row>
    <row r="389" spans="1:7">
      <c r="A389" s="179">
        <v>4500</v>
      </c>
      <c r="B389" s="148" t="s">
        <v>13</v>
      </c>
      <c r="C389" s="149"/>
      <c r="D389" s="157"/>
      <c r="E389" s="207"/>
      <c r="F389" s="208"/>
      <c r="G389" s="248"/>
    </row>
    <row r="390" spans="1:7">
      <c r="A390" s="147"/>
      <c r="B390" s="148" t="s">
        <v>14</v>
      </c>
      <c r="C390" s="149"/>
      <c r="D390" s="157"/>
      <c r="E390" s="207"/>
      <c r="F390" s="208"/>
      <c r="G390" s="248"/>
    </row>
    <row r="391" spans="1:7" ht="24">
      <c r="A391" s="154">
        <v>4501</v>
      </c>
      <c r="B391" s="155" t="s">
        <v>213</v>
      </c>
      <c r="C391" s="156" t="s">
        <v>33</v>
      </c>
      <c r="D391" s="157">
        <v>1</v>
      </c>
      <c r="E391" s="207"/>
      <c r="F391" s="219">
        <f t="shared" ref="F391:F400" si="30">+D391*E391</f>
        <v>0</v>
      </c>
      <c r="G391" s="248"/>
    </row>
    <row r="392" spans="1:7" ht="24">
      <c r="A392" s="154">
        <v>4502</v>
      </c>
      <c r="B392" s="155" t="s">
        <v>214</v>
      </c>
      <c r="C392" s="156" t="s">
        <v>32</v>
      </c>
      <c r="D392" s="157">
        <v>75.75</v>
      </c>
      <c r="E392" s="207"/>
      <c r="F392" s="219">
        <f t="shared" si="30"/>
        <v>0</v>
      </c>
      <c r="G392" s="248"/>
    </row>
    <row r="393" spans="1:7" ht="24">
      <c r="A393" s="154">
        <v>4503</v>
      </c>
      <c r="B393" s="155" t="s">
        <v>257</v>
      </c>
      <c r="C393" s="156" t="s">
        <v>32</v>
      </c>
      <c r="D393" s="157">
        <v>5</v>
      </c>
      <c r="E393" s="207"/>
      <c r="F393" s="219">
        <f t="shared" ref="F393:F394" si="31">+D393*E393</f>
        <v>0</v>
      </c>
      <c r="G393" s="248"/>
    </row>
    <row r="394" spans="1:7" ht="24">
      <c r="A394" s="154">
        <v>4504</v>
      </c>
      <c r="B394" s="155" t="s">
        <v>215</v>
      </c>
      <c r="C394" s="156" t="s">
        <v>32</v>
      </c>
      <c r="D394" s="157">
        <v>31.5</v>
      </c>
      <c r="E394" s="207"/>
      <c r="F394" s="219">
        <f t="shared" si="31"/>
        <v>0</v>
      </c>
      <c r="G394" s="248"/>
    </row>
    <row r="395" spans="1:7" ht="24">
      <c r="A395" s="154">
        <v>4505</v>
      </c>
      <c r="B395" s="155" t="s">
        <v>216</v>
      </c>
      <c r="C395" s="156" t="s">
        <v>33</v>
      </c>
      <c r="D395" s="157">
        <v>4</v>
      </c>
      <c r="E395" s="207"/>
      <c r="F395" s="219">
        <f t="shared" si="30"/>
        <v>0</v>
      </c>
      <c r="G395" s="248"/>
    </row>
    <row r="396" spans="1:7" ht="24">
      <c r="A396" s="154">
        <v>4506</v>
      </c>
      <c r="B396" s="155" t="s">
        <v>217</v>
      </c>
      <c r="C396" s="156" t="s">
        <v>33</v>
      </c>
      <c r="D396" s="157">
        <v>14</v>
      </c>
      <c r="E396" s="207"/>
      <c r="F396" s="219">
        <f t="shared" si="30"/>
        <v>0</v>
      </c>
      <c r="G396" s="248"/>
    </row>
    <row r="397" spans="1:7" ht="24">
      <c r="A397" s="154">
        <v>4507</v>
      </c>
      <c r="B397" s="155" t="s">
        <v>258</v>
      </c>
      <c r="C397" s="156" t="s">
        <v>33</v>
      </c>
      <c r="D397" s="157">
        <v>14</v>
      </c>
      <c r="E397" s="207"/>
      <c r="F397" s="219">
        <f t="shared" si="30"/>
        <v>0</v>
      </c>
      <c r="G397" s="248"/>
    </row>
    <row r="398" spans="1:7" ht="24">
      <c r="A398" s="154">
        <v>4508</v>
      </c>
      <c r="B398" s="155" t="s">
        <v>218</v>
      </c>
      <c r="C398" s="156" t="s">
        <v>33</v>
      </c>
      <c r="D398" s="157">
        <v>1</v>
      </c>
      <c r="E398" s="207"/>
      <c r="F398" s="219">
        <f t="shared" si="30"/>
        <v>0</v>
      </c>
      <c r="G398" s="248"/>
    </row>
    <row r="399" spans="1:7">
      <c r="A399" s="154">
        <v>4509</v>
      </c>
      <c r="B399" s="155" t="s">
        <v>219</v>
      </c>
      <c r="C399" s="156" t="s">
        <v>33</v>
      </c>
      <c r="D399" s="157">
        <v>1</v>
      </c>
      <c r="E399" s="207"/>
      <c r="F399" s="219">
        <f t="shared" si="30"/>
        <v>0</v>
      </c>
      <c r="G399" s="248"/>
    </row>
    <row r="400" spans="1:7" ht="24">
      <c r="A400" s="154">
        <v>4510</v>
      </c>
      <c r="B400" s="155" t="s">
        <v>220</v>
      </c>
      <c r="C400" s="156" t="s">
        <v>33</v>
      </c>
      <c r="D400" s="157">
        <v>1</v>
      </c>
      <c r="E400" s="207"/>
      <c r="F400" s="219">
        <f t="shared" si="30"/>
        <v>0</v>
      </c>
      <c r="G400" s="248"/>
    </row>
    <row r="401" spans="1:7">
      <c r="A401" s="154"/>
      <c r="B401" s="170" t="s">
        <v>15</v>
      </c>
      <c r="C401" s="156"/>
      <c r="D401" s="157"/>
      <c r="E401" s="207"/>
      <c r="F401" s="219"/>
      <c r="G401" s="248"/>
    </row>
    <row r="402" spans="1:7" ht="36">
      <c r="A402" s="154">
        <v>4511</v>
      </c>
      <c r="B402" s="155" t="s">
        <v>221</v>
      </c>
      <c r="C402" s="156" t="s">
        <v>32</v>
      </c>
      <c r="D402" s="157">
        <v>8.8000000000000007</v>
      </c>
      <c r="E402" s="207"/>
      <c r="F402" s="219">
        <f t="shared" ref="F402:F407" si="32">+D402*E402</f>
        <v>0</v>
      </c>
      <c r="G402" s="248"/>
    </row>
    <row r="403" spans="1:7" ht="36">
      <c r="A403" s="154">
        <v>4512</v>
      </c>
      <c r="B403" s="155" t="s">
        <v>222</v>
      </c>
      <c r="C403" s="156" t="s">
        <v>32</v>
      </c>
      <c r="D403" s="157">
        <v>11.5</v>
      </c>
      <c r="E403" s="207"/>
      <c r="F403" s="219">
        <f t="shared" si="32"/>
        <v>0</v>
      </c>
      <c r="G403" s="248"/>
    </row>
    <row r="404" spans="1:7" ht="36">
      <c r="A404" s="154">
        <v>4513</v>
      </c>
      <c r="B404" s="155" t="s">
        <v>223</v>
      </c>
      <c r="C404" s="156" t="s">
        <v>32</v>
      </c>
      <c r="D404" s="157">
        <v>26.8</v>
      </c>
      <c r="E404" s="207"/>
      <c r="F404" s="219">
        <f t="shared" si="32"/>
        <v>0</v>
      </c>
      <c r="G404" s="248"/>
    </row>
    <row r="405" spans="1:7" ht="36">
      <c r="A405" s="154">
        <v>4514</v>
      </c>
      <c r="B405" s="155" t="s">
        <v>224</v>
      </c>
      <c r="C405" s="156" t="s">
        <v>32</v>
      </c>
      <c r="D405" s="157">
        <v>27.4</v>
      </c>
      <c r="E405" s="207"/>
      <c r="F405" s="219">
        <f t="shared" si="32"/>
        <v>0</v>
      </c>
      <c r="G405" s="248"/>
    </row>
    <row r="406" spans="1:7" ht="24">
      <c r="A406" s="154">
        <v>4515</v>
      </c>
      <c r="B406" s="155" t="s">
        <v>225</v>
      </c>
      <c r="C406" s="156" t="s">
        <v>33</v>
      </c>
      <c r="D406" s="157">
        <v>2</v>
      </c>
      <c r="E406" s="207"/>
      <c r="F406" s="219">
        <f t="shared" si="32"/>
        <v>0</v>
      </c>
      <c r="G406" s="248"/>
    </row>
    <row r="407" spans="1:7">
      <c r="A407" s="154">
        <v>4516</v>
      </c>
      <c r="B407" s="155" t="s">
        <v>226</v>
      </c>
      <c r="C407" s="156" t="s">
        <v>33</v>
      </c>
      <c r="D407" s="157">
        <v>4</v>
      </c>
      <c r="E407" s="207"/>
      <c r="F407" s="219">
        <f t="shared" si="32"/>
        <v>0</v>
      </c>
      <c r="G407" s="248"/>
    </row>
    <row r="408" spans="1:7">
      <c r="A408" s="154"/>
      <c r="B408" s="170" t="s">
        <v>16</v>
      </c>
      <c r="C408" s="156"/>
      <c r="D408" s="157"/>
      <c r="E408" s="207"/>
      <c r="F408" s="219"/>
      <c r="G408" s="248"/>
    </row>
    <row r="409" spans="1:7" ht="36">
      <c r="A409" s="154">
        <v>4517</v>
      </c>
      <c r="B409" s="155" t="s">
        <v>259</v>
      </c>
      <c r="C409" s="156" t="s">
        <v>32</v>
      </c>
      <c r="D409" s="157">
        <v>24</v>
      </c>
      <c r="E409" s="207"/>
      <c r="F409" s="219">
        <f>+D409*E409</f>
        <v>0</v>
      </c>
      <c r="G409" s="248"/>
    </row>
    <row r="410" spans="1:7">
      <c r="A410" s="158"/>
      <c r="B410" s="159" t="s">
        <v>2</v>
      </c>
      <c r="C410" s="160">
        <v>4500</v>
      </c>
      <c r="D410" s="161"/>
      <c r="E410" s="209"/>
      <c r="F410" s="210">
        <f>SUM(F391:F409)</f>
        <v>0</v>
      </c>
      <c r="G410" s="248"/>
    </row>
    <row r="411" spans="1:7">
      <c r="A411" s="162"/>
      <c r="B411" s="166"/>
      <c r="C411" s="149"/>
      <c r="D411" s="157"/>
      <c r="E411" s="207"/>
      <c r="F411" s="208"/>
      <c r="G411" s="248"/>
    </row>
    <row r="412" spans="1:7">
      <c r="A412" s="179">
        <v>4600</v>
      </c>
      <c r="B412" s="148" t="s">
        <v>17</v>
      </c>
      <c r="C412" s="149"/>
      <c r="D412" s="157"/>
      <c r="E412" s="207"/>
      <c r="F412" s="208"/>
      <c r="G412" s="248"/>
    </row>
    <row r="413" spans="1:7">
      <c r="A413" s="154">
        <v>4601</v>
      </c>
      <c r="B413" s="155" t="s">
        <v>64</v>
      </c>
      <c r="C413" s="156" t="s">
        <v>33</v>
      </c>
      <c r="D413" s="157">
        <v>1</v>
      </c>
      <c r="E413" s="207"/>
      <c r="F413" s="219">
        <f>+D413*E413</f>
        <v>0</v>
      </c>
      <c r="G413" s="248"/>
    </row>
    <row r="414" spans="1:7" ht="36">
      <c r="A414" s="154">
        <v>4602</v>
      </c>
      <c r="B414" s="155" t="s">
        <v>227</v>
      </c>
      <c r="C414" s="156" t="s">
        <v>33</v>
      </c>
      <c r="D414" s="157">
        <v>1</v>
      </c>
      <c r="E414" s="207"/>
      <c r="F414" s="219">
        <f>+D414*E414</f>
        <v>0</v>
      </c>
      <c r="G414" s="248"/>
    </row>
    <row r="415" spans="1:7" ht="27" customHeight="1">
      <c r="A415" s="154">
        <v>4603</v>
      </c>
      <c r="B415" s="155" t="s">
        <v>228</v>
      </c>
      <c r="C415" s="156" t="s">
        <v>32</v>
      </c>
      <c r="D415" s="157">
        <v>120.6</v>
      </c>
      <c r="E415" s="207"/>
      <c r="F415" s="219">
        <f>+D415*E415</f>
        <v>0</v>
      </c>
      <c r="G415" s="248"/>
    </row>
    <row r="416" spans="1:7" ht="24">
      <c r="A416" s="154">
        <v>4604</v>
      </c>
      <c r="B416" s="155" t="s">
        <v>174</v>
      </c>
      <c r="C416" s="156" t="s">
        <v>32</v>
      </c>
      <c r="D416" s="157">
        <v>15</v>
      </c>
      <c r="E416" s="207"/>
      <c r="F416" s="219">
        <f>+D416*E416</f>
        <v>0</v>
      </c>
      <c r="G416" s="248"/>
    </row>
    <row r="417" spans="1:7" ht="24">
      <c r="A417" s="154">
        <v>4605</v>
      </c>
      <c r="B417" s="155" t="s">
        <v>229</v>
      </c>
      <c r="C417" s="156" t="s">
        <v>33</v>
      </c>
      <c r="D417" s="157">
        <v>15</v>
      </c>
      <c r="E417" s="207"/>
      <c r="F417" s="219">
        <f t="shared" ref="F417:F418" si="33">+D417*E417</f>
        <v>0</v>
      </c>
      <c r="G417" s="248"/>
    </row>
    <row r="418" spans="1:7" ht="36">
      <c r="A418" s="154">
        <v>4606</v>
      </c>
      <c r="B418" s="155" t="s">
        <v>230</v>
      </c>
      <c r="C418" s="156" t="s">
        <v>33</v>
      </c>
      <c r="D418" s="157">
        <v>1</v>
      </c>
      <c r="E418" s="207"/>
      <c r="F418" s="219">
        <f t="shared" si="33"/>
        <v>0</v>
      </c>
      <c r="G418" s="248"/>
    </row>
    <row r="419" spans="1:7" ht="24">
      <c r="A419" s="154">
        <v>4607</v>
      </c>
      <c r="B419" s="155" t="s">
        <v>231</v>
      </c>
      <c r="C419" s="156" t="s">
        <v>33</v>
      </c>
      <c r="D419" s="157">
        <v>1</v>
      </c>
      <c r="E419" s="207"/>
      <c r="F419" s="219">
        <f>+D419*E419</f>
        <v>0</v>
      </c>
      <c r="G419" s="248"/>
    </row>
    <row r="420" spans="1:7" ht="24">
      <c r="A420" s="154">
        <v>4608</v>
      </c>
      <c r="B420" s="155" t="s">
        <v>232</v>
      </c>
      <c r="C420" s="156" t="s">
        <v>33</v>
      </c>
      <c r="D420" s="157">
        <v>1</v>
      </c>
      <c r="E420" s="207"/>
      <c r="F420" s="219">
        <f t="shared" ref="F420:F427" si="34">+D420*E420</f>
        <v>0</v>
      </c>
      <c r="G420" s="248"/>
    </row>
    <row r="421" spans="1:7">
      <c r="A421" s="154">
        <v>4609</v>
      </c>
      <c r="B421" s="155" t="s">
        <v>233</v>
      </c>
      <c r="C421" s="156" t="s">
        <v>35</v>
      </c>
      <c r="D421" s="157">
        <v>0.5</v>
      </c>
      <c r="E421" s="207"/>
      <c r="F421" s="219">
        <f t="shared" si="34"/>
        <v>0</v>
      </c>
      <c r="G421" s="248"/>
    </row>
    <row r="422" spans="1:7">
      <c r="A422" s="154">
        <v>4610</v>
      </c>
      <c r="B422" s="155" t="s">
        <v>173</v>
      </c>
      <c r="C422" s="156" t="s">
        <v>33</v>
      </c>
      <c r="D422" s="157">
        <v>1</v>
      </c>
      <c r="E422" s="207"/>
      <c r="F422" s="219">
        <f t="shared" si="34"/>
        <v>0</v>
      </c>
      <c r="G422" s="248"/>
    </row>
    <row r="423" spans="1:7">
      <c r="A423" s="154">
        <v>4611</v>
      </c>
      <c r="B423" s="155" t="s">
        <v>234</v>
      </c>
      <c r="C423" s="156" t="s">
        <v>33</v>
      </c>
      <c r="D423" s="157">
        <v>23</v>
      </c>
      <c r="E423" s="207"/>
      <c r="F423" s="219">
        <f t="shared" si="34"/>
        <v>0</v>
      </c>
      <c r="G423" s="248"/>
    </row>
    <row r="424" spans="1:7">
      <c r="A424" s="154">
        <v>4612</v>
      </c>
      <c r="B424" s="155" t="s">
        <v>235</v>
      </c>
      <c r="C424" s="156" t="s">
        <v>33</v>
      </c>
      <c r="D424" s="157">
        <v>32</v>
      </c>
      <c r="E424" s="207"/>
      <c r="F424" s="219">
        <f t="shared" si="34"/>
        <v>0</v>
      </c>
      <c r="G424" s="248"/>
    </row>
    <row r="425" spans="1:7">
      <c r="A425" s="154">
        <v>4613</v>
      </c>
      <c r="B425" s="155" t="s">
        <v>236</v>
      </c>
      <c r="C425" s="156" t="s">
        <v>61</v>
      </c>
      <c r="D425" s="157">
        <v>2</v>
      </c>
      <c r="E425" s="207"/>
      <c r="F425" s="219">
        <f t="shared" si="34"/>
        <v>0</v>
      </c>
      <c r="G425" s="248"/>
    </row>
    <row r="426" spans="1:7">
      <c r="A426" s="154">
        <v>4614</v>
      </c>
      <c r="B426" s="155" t="s">
        <v>237</v>
      </c>
      <c r="C426" s="156" t="s">
        <v>61</v>
      </c>
      <c r="D426" s="157">
        <v>2</v>
      </c>
      <c r="E426" s="207"/>
      <c r="F426" s="219">
        <f t="shared" si="34"/>
        <v>0</v>
      </c>
      <c r="G426" s="248"/>
    </row>
    <row r="427" spans="1:7" ht="24">
      <c r="A427" s="154">
        <v>4615</v>
      </c>
      <c r="B427" s="155" t="s">
        <v>238</v>
      </c>
      <c r="C427" s="156" t="s">
        <v>61</v>
      </c>
      <c r="D427" s="157">
        <v>1</v>
      </c>
      <c r="E427" s="207"/>
      <c r="F427" s="219">
        <f t="shared" si="34"/>
        <v>0</v>
      </c>
      <c r="G427" s="248"/>
    </row>
    <row r="428" spans="1:7">
      <c r="A428" s="154">
        <v>4616</v>
      </c>
      <c r="B428" s="155" t="s">
        <v>239</v>
      </c>
      <c r="C428" s="156" t="s">
        <v>61</v>
      </c>
      <c r="D428" s="157">
        <v>10</v>
      </c>
      <c r="E428" s="207"/>
      <c r="F428" s="219">
        <f>+D428*E428</f>
        <v>0</v>
      </c>
      <c r="G428" s="248"/>
    </row>
    <row r="429" spans="1:7">
      <c r="A429" s="154">
        <v>4617</v>
      </c>
      <c r="B429" s="155" t="s">
        <v>240</v>
      </c>
      <c r="C429" s="156" t="s">
        <v>61</v>
      </c>
      <c r="D429" s="157">
        <v>8</v>
      </c>
      <c r="E429" s="207"/>
      <c r="F429" s="219">
        <f>+D429*E429</f>
        <v>0</v>
      </c>
      <c r="G429" s="248"/>
    </row>
    <row r="430" spans="1:7">
      <c r="A430" s="154">
        <v>4618</v>
      </c>
      <c r="B430" s="155" t="s">
        <v>260</v>
      </c>
      <c r="C430" s="156" t="s">
        <v>33</v>
      </c>
      <c r="D430" s="157">
        <v>14</v>
      </c>
      <c r="E430" s="207"/>
      <c r="F430" s="219">
        <f>+D430*E430</f>
        <v>0</v>
      </c>
      <c r="G430" s="248"/>
    </row>
    <row r="431" spans="1:7" ht="24">
      <c r="A431" s="154">
        <v>4619</v>
      </c>
      <c r="B431" s="155" t="s">
        <v>241</v>
      </c>
      <c r="C431" s="156" t="s">
        <v>32</v>
      </c>
      <c r="D431" s="157">
        <v>122.4</v>
      </c>
      <c r="E431" s="207"/>
      <c r="F431" s="219">
        <f t="shared" ref="F431:F433" si="35">+D431*E431</f>
        <v>0</v>
      </c>
      <c r="G431" s="248"/>
    </row>
    <row r="432" spans="1:7" ht="24">
      <c r="A432" s="154">
        <v>4620</v>
      </c>
      <c r="B432" s="155" t="s">
        <v>242</v>
      </c>
      <c r="C432" s="156" t="s">
        <v>32</v>
      </c>
      <c r="D432" s="157">
        <v>138.6</v>
      </c>
      <c r="E432" s="207"/>
      <c r="F432" s="219">
        <f t="shared" si="35"/>
        <v>0</v>
      </c>
      <c r="G432" s="248"/>
    </row>
    <row r="433" spans="1:7" ht="24">
      <c r="A433" s="154">
        <v>4621</v>
      </c>
      <c r="B433" s="155" t="s">
        <v>243</v>
      </c>
      <c r="C433" s="156" t="s">
        <v>32</v>
      </c>
      <c r="D433" s="157">
        <v>144</v>
      </c>
      <c r="E433" s="207"/>
      <c r="F433" s="219">
        <f t="shared" si="35"/>
        <v>0</v>
      </c>
      <c r="G433" s="248"/>
    </row>
    <row r="434" spans="1:7" ht="24">
      <c r="A434" s="154">
        <v>4622</v>
      </c>
      <c r="B434" s="155" t="s">
        <v>261</v>
      </c>
      <c r="C434" s="156" t="s">
        <v>32</v>
      </c>
      <c r="D434" s="157">
        <v>144</v>
      </c>
      <c r="E434" s="207"/>
      <c r="F434" s="219">
        <f t="shared" ref="F434" si="36">+D434*E434</f>
        <v>0</v>
      </c>
      <c r="G434" s="248"/>
    </row>
    <row r="435" spans="1:7" ht="24">
      <c r="A435" s="154">
        <v>4623</v>
      </c>
      <c r="B435" s="155" t="s">
        <v>244</v>
      </c>
      <c r="C435" s="156" t="s">
        <v>32</v>
      </c>
      <c r="D435" s="157">
        <v>45</v>
      </c>
      <c r="E435" s="207"/>
      <c r="F435" s="219">
        <f>+D435*E435</f>
        <v>0</v>
      </c>
      <c r="G435" s="248"/>
    </row>
    <row r="436" spans="1:7" ht="36">
      <c r="A436" s="154">
        <v>4624</v>
      </c>
      <c r="B436" s="155" t="s">
        <v>245</v>
      </c>
      <c r="C436" s="156" t="s">
        <v>33</v>
      </c>
      <c r="D436" s="157">
        <v>32</v>
      </c>
      <c r="E436" s="207"/>
      <c r="F436" s="219">
        <f>+D436*E436</f>
        <v>0</v>
      </c>
      <c r="G436" s="248"/>
    </row>
    <row r="437" spans="1:7">
      <c r="A437" s="158"/>
      <c r="B437" s="159" t="s">
        <v>2</v>
      </c>
      <c r="C437" s="160">
        <v>4600</v>
      </c>
      <c r="D437" s="161"/>
      <c r="E437" s="209"/>
      <c r="F437" s="210">
        <f>SUM(F413:F436)</f>
        <v>0</v>
      </c>
      <c r="G437" s="248"/>
    </row>
    <row r="438" spans="1:7">
      <c r="A438" s="162"/>
      <c r="B438" s="163"/>
      <c r="C438" s="164"/>
      <c r="D438" s="157"/>
      <c r="E438" s="207"/>
      <c r="F438" s="208"/>
      <c r="G438" s="248"/>
    </row>
    <row r="439" spans="1:7">
      <c r="A439" s="179">
        <v>4700</v>
      </c>
      <c r="B439" s="148" t="s">
        <v>98</v>
      </c>
      <c r="C439" s="149"/>
      <c r="D439" s="157"/>
      <c r="E439" s="207"/>
      <c r="F439" s="208"/>
      <c r="G439" s="248"/>
    </row>
    <row r="440" spans="1:7">
      <c r="A440" s="154">
        <v>4701</v>
      </c>
      <c r="B440" s="155" t="s">
        <v>262</v>
      </c>
      <c r="C440" s="156" t="s">
        <v>32</v>
      </c>
      <c r="D440" s="186">
        <v>320</v>
      </c>
      <c r="E440" s="207"/>
      <c r="F440" s="219">
        <f t="shared" ref="F440:F449" si="37">+D440*E440</f>
        <v>0</v>
      </c>
    </row>
    <row r="441" spans="1:7" ht="24">
      <c r="A441" s="154">
        <v>4702</v>
      </c>
      <c r="B441" s="155" t="s">
        <v>263</v>
      </c>
      <c r="C441" s="156" t="s">
        <v>33</v>
      </c>
      <c r="D441" s="186">
        <v>1</v>
      </c>
      <c r="E441" s="207"/>
      <c r="F441" s="219">
        <f t="shared" si="37"/>
        <v>0</v>
      </c>
    </row>
    <row r="442" spans="1:7">
      <c r="A442" s="154">
        <v>4703</v>
      </c>
      <c r="B442" s="155" t="s">
        <v>264</v>
      </c>
      <c r="C442" s="156" t="s">
        <v>32</v>
      </c>
      <c r="D442" s="186">
        <v>2</v>
      </c>
      <c r="E442" s="207"/>
      <c r="F442" s="219">
        <f t="shared" si="37"/>
        <v>0</v>
      </c>
    </row>
    <row r="443" spans="1:7">
      <c r="A443" s="154">
        <v>4704</v>
      </c>
      <c r="B443" s="155" t="s">
        <v>265</v>
      </c>
      <c r="C443" s="156" t="s">
        <v>33</v>
      </c>
      <c r="D443" s="186">
        <v>1</v>
      </c>
      <c r="E443" s="207"/>
      <c r="F443" s="219">
        <f t="shared" si="37"/>
        <v>0</v>
      </c>
    </row>
    <row r="444" spans="1:7">
      <c r="A444" s="154">
        <v>4705</v>
      </c>
      <c r="B444" s="155" t="s">
        <v>266</v>
      </c>
      <c r="C444" s="156" t="s">
        <v>33</v>
      </c>
      <c r="D444" s="186">
        <v>1</v>
      </c>
      <c r="E444" s="207"/>
      <c r="F444" s="219">
        <f t="shared" si="37"/>
        <v>0</v>
      </c>
    </row>
    <row r="445" spans="1:7" ht="24">
      <c r="A445" s="154">
        <v>4706</v>
      </c>
      <c r="B445" s="155" t="s">
        <v>267</v>
      </c>
      <c r="C445" s="156" t="s">
        <v>33</v>
      </c>
      <c r="D445" s="186">
        <v>1</v>
      </c>
      <c r="E445" s="207"/>
      <c r="F445" s="219">
        <f t="shared" si="37"/>
        <v>0</v>
      </c>
    </row>
    <row r="446" spans="1:7">
      <c r="A446" s="154">
        <v>4707</v>
      </c>
      <c r="B446" s="155" t="s">
        <v>268</v>
      </c>
      <c r="C446" s="156" t="s">
        <v>32</v>
      </c>
      <c r="D446" s="186">
        <v>156</v>
      </c>
      <c r="E446" s="207"/>
      <c r="F446" s="219">
        <f t="shared" si="37"/>
        <v>0</v>
      </c>
    </row>
    <row r="447" spans="1:7" ht="24">
      <c r="A447" s="154">
        <v>4708</v>
      </c>
      <c r="B447" s="155" t="s">
        <v>269</v>
      </c>
      <c r="C447" s="156" t="s">
        <v>33</v>
      </c>
      <c r="D447" s="157">
        <v>20</v>
      </c>
      <c r="E447" s="207"/>
      <c r="F447" s="219">
        <f t="shared" si="37"/>
        <v>0</v>
      </c>
      <c r="G447" s="248"/>
    </row>
    <row r="448" spans="1:7" ht="24">
      <c r="A448" s="154">
        <v>4709</v>
      </c>
      <c r="B448" s="155" t="s">
        <v>270</v>
      </c>
      <c r="C448" s="156" t="s">
        <v>33</v>
      </c>
      <c r="D448" s="157">
        <v>40</v>
      </c>
      <c r="E448" s="207"/>
      <c r="F448" s="219">
        <f t="shared" si="37"/>
        <v>0</v>
      </c>
      <c r="G448" s="248"/>
    </row>
    <row r="449" spans="1:7">
      <c r="A449" s="154">
        <v>4710</v>
      </c>
      <c r="B449" s="155" t="s">
        <v>271</v>
      </c>
      <c r="C449" s="156" t="s">
        <v>33</v>
      </c>
      <c r="D449" s="157">
        <v>20</v>
      </c>
      <c r="E449" s="207"/>
      <c r="F449" s="219">
        <f t="shared" si="37"/>
        <v>0</v>
      </c>
      <c r="G449" s="248"/>
    </row>
    <row r="450" spans="1:7">
      <c r="A450" s="158"/>
      <c r="B450" s="159" t="s">
        <v>2</v>
      </c>
      <c r="C450" s="160">
        <v>4700</v>
      </c>
      <c r="D450" s="161"/>
      <c r="E450" s="209"/>
      <c r="F450" s="210">
        <f>SUM(F440:F449)</f>
        <v>0</v>
      </c>
      <c r="G450" s="248"/>
    </row>
    <row r="451" spans="1:7">
      <c r="A451" s="154"/>
      <c r="B451" s="146"/>
      <c r="C451" s="185"/>
      <c r="D451" s="186"/>
      <c r="E451" s="217"/>
      <c r="F451" s="218"/>
    </row>
    <row r="452" spans="1:7">
      <c r="A452" s="179">
        <v>4800</v>
      </c>
      <c r="B452" s="184" t="s">
        <v>99</v>
      </c>
      <c r="C452" s="181"/>
      <c r="D452" s="182"/>
      <c r="E452" s="216"/>
      <c r="F452" s="208"/>
      <c r="G452" s="248"/>
    </row>
    <row r="453" spans="1:7" ht="48">
      <c r="A453" s="154">
        <v>4801</v>
      </c>
      <c r="B453" s="155" t="s">
        <v>272</v>
      </c>
      <c r="C453" s="156" t="s">
        <v>33</v>
      </c>
      <c r="D453" s="157">
        <v>1</v>
      </c>
      <c r="E453" s="207"/>
      <c r="F453" s="219">
        <f t="shared" ref="F453:F456" si="38">+D453*E453</f>
        <v>0</v>
      </c>
    </row>
    <row r="454" spans="1:7" ht="24">
      <c r="A454" s="154">
        <v>4802</v>
      </c>
      <c r="B454" s="155" t="s">
        <v>273</v>
      </c>
      <c r="C454" s="156" t="s">
        <v>33</v>
      </c>
      <c r="D454" s="157">
        <v>4</v>
      </c>
      <c r="E454" s="207"/>
      <c r="F454" s="219">
        <f t="shared" si="38"/>
        <v>0</v>
      </c>
      <c r="G454" s="248"/>
    </row>
    <row r="455" spans="1:7" ht="24">
      <c r="A455" s="154">
        <v>4803</v>
      </c>
      <c r="B455" s="155" t="s">
        <v>274</v>
      </c>
      <c r="C455" s="156" t="s">
        <v>33</v>
      </c>
      <c r="D455" s="157">
        <v>4</v>
      </c>
      <c r="E455" s="207"/>
      <c r="F455" s="219">
        <f t="shared" si="38"/>
        <v>0</v>
      </c>
      <c r="G455" s="248"/>
    </row>
    <row r="456" spans="1:7" ht="36">
      <c r="A456" s="154">
        <v>4804</v>
      </c>
      <c r="B456" s="155" t="s">
        <v>275</v>
      </c>
      <c r="C456" s="156" t="s">
        <v>33</v>
      </c>
      <c r="D456" s="157">
        <v>0.2</v>
      </c>
      <c r="E456" s="207"/>
      <c r="F456" s="219">
        <f t="shared" si="38"/>
        <v>0</v>
      </c>
      <c r="G456" s="248"/>
    </row>
    <row r="457" spans="1:7">
      <c r="A457" s="158"/>
      <c r="B457" s="159" t="s">
        <v>2</v>
      </c>
      <c r="C457" s="160">
        <v>4800</v>
      </c>
      <c r="D457" s="161"/>
      <c r="E457" s="209"/>
      <c r="F457" s="210">
        <f>SUM(F453:F456)</f>
        <v>0</v>
      </c>
      <c r="G457" s="248"/>
    </row>
    <row r="458" spans="1:7">
      <c r="A458" s="172"/>
      <c r="B458" s="173"/>
      <c r="C458" s="183"/>
      <c r="D458" s="157"/>
      <c r="E458" s="207"/>
      <c r="F458" s="208"/>
      <c r="G458" s="248"/>
    </row>
    <row r="459" spans="1:7" ht="19.5">
      <c r="A459" s="198" t="s">
        <v>23</v>
      </c>
      <c r="B459" s="199" t="s">
        <v>84</v>
      </c>
      <c r="C459" s="200"/>
      <c r="D459" s="201"/>
      <c r="E459" s="212"/>
      <c r="F459" s="213"/>
      <c r="G459" s="248"/>
    </row>
    <row r="460" spans="1:7">
      <c r="A460" s="172"/>
      <c r="B460" s="173"/>
      <c r="C460" s="183"/>
      <c r="D460" s="157"/>
      <c r="E460" s="207"/>
      <c r="F460" s="208"/>
      <c r="G460" s="248"/>
    </row>
    <row r="461" spans="1:7">
      <c r="A461" s="179">
        <v>4900</v>
      </c>
      <c r="B461" s="148" t="s">
        <v>22</v>
      </c>
      <c r="C461" s="149"/>
      <c r="D461" s="157"/>
      <c r="E461" s="207"/>
      <c r="F461" s="208"/>
      <c r="G461" s="248"/>
    </row>
    <row r="462" spans="1:7" ht="24">
      <c r="A462" s="154">
        <v>4901</v>
      </c>
      <c r="B462" s="155" t="s">
        <v>136</v>
      </c>
      <c r="C462" s="185" t="s">
        <v>161</v>
      </c>
      <c r="D462" s="293">
        <v>13.1</v>
      </c>
      <c r="E462" s="207"/>
      <c r="F462" s="219">
        <f t="shared" ref="F462:F470" si="39">+D462*E462</f>
        <v>0</v>
      </c>
    </row>
    <row r="463" spans="1:7">
      <c r="A463" s="154">
        <v>4902</v>
      </c>
      <c r="B463" s="155" t="s">
        <v>162</v>
      </c>
      <c r="C463" s="185" t="s">
        <v>161</v>
      </c>
      <c r="D463" s="293">
        <v>0.72</v>
      </c>
      <c r="E463" s="207"/>
      <c r="F463" s="219">
        <f t="shared" si="39"/>
        <v>0</v>
      </c>
    </row>
    <row r="464" spans="1:7" ht="24">
      <c r="A464" s="154">
        <v>4903</v>
      </c>
      <c r="B464" s="155" t="s">
        <v>177</v>
      </c>
      <c r="C464" s="185" t="s">
        <v>79</v>
      </c>
      <c r="D464" s="293">
        <v>384</v>
      </c>
      <c r="E464" s="207"/>
      <c r="F464" s="219">
        <f>+D464*E464</f>
        <v>0</v>
      </c>
    </row>
    <row r="465" spans="1:7">
      <c r="A465" s="154">
        <v>4904</v>
      </c>
      <c r="B465" s="155" t="s">
        <v>163</v>
      </c>
      <c r="C465" s="185" t="s">
        <v>161</v>
      </c>
      <c r="D465" s="293">
        <v>3.2</v>
      </c>
      <c r="E465" s="207"/>
      <c r="F465" s="219">
        <f t="shared" si="39"/>
        <v>0</v>
      </c>
    </row>
    <row r="466" spans="1:7" ht="24">
      <c r="A466" s="154">
        <v>4905</v>
      </c>
      <c r="B466" s="155" t="s">
        <v>164</v>
      </c>
      <c r="C466" s="185" t="s">
        <v>161</v>
      </c>
      <c r="D466" s="293">
        <v>3.2</v>
      </c>
      <c r="E466" s="207"/>
      <c r="F466" s="219">
        <f t="shared" si="39"/>
        <v>0</v>
      </c>
    </row>
    <row r="467" spans="1:7">
      <c r="A467" s="154">
        <v>4906</v>
      </c>
      <c r="B467" s="155" t="s">
        <v>178</v>
      </c>
      <c r="C467" s="185" t="s">
        <v>180</v>
      </c>
      <c r="D467" s="293">
        <v>40</v>
      </c>
      <c r="E467" s="207"/>
      <c r="F467" s="219">
        <f>+D467*E467</f>
        <v>0</v>
      </c>
    </row>
    <row r="468" spans="1:7" ht="24">
      <c r="A468" s="154">
        <v>4907</v>
      </c>
      <c r="B468" s="155" t="s">
        <v>183</v>
      </c>
      <c r="C468" s="185" t="s">
        <v>180</v>
      </c>
      <c r="D468" s="293">
        <v>24</v>
      </c>
      <c r="E468" s="207"/>
      <c r="F468" s="219">
        <f>+D468*E468</f>
        <v>0</v>
      </c>
    </row>
    <row r="469" spans="1:7" ht="27.75" customHeight="1">
      <c r="A469" s="154">
        <v>4908</v>
      </c>
      <c r="B469" s="155" t="s">
        <v>184</v>
      </c>
      <c r="C469" s="156" t="s">
        <v>36</v>
      </c>
      <c r="D469" s="157">
        <v>9.18</v>
      </c>
      <c r="E469" s="207"/>
      <c r="F469" s="219">
        <f t="shared" si="39"/>
        <v>0</v>
      </c>
      <c r="G469" s="248"/>
    </row>
    <row r="470" spans="1:7" ht="36">
      <c r="A470" s="154">
        <v>4909</v>
      </c>
      <c r="B470" s="155" t="s">
        <v>165</v>
      </c>
      <c r="C470" s="156" t="s">
        <v>36</v>
      </c>
      <c r="D470" s="157">
        <v>3.92</v>
      </c>
      <c r="E470" s="207"/>
      <c r="F470" s="219">
        <f t="shared" si="39"/>
        <v>0</v>
      </c>
      <c r="G470" s="248"/>
    </row>
    <row r="471" spans="1:7">
      <c r="A471" s="158"/>
      <c r="B471" s="159" t="s">
        <v>2</v>
      </c>
      <c r="C471" s="160">
        <v>4900</v>
      </c>
      <c r="D471" s="161"/>
      <c r="E471" s="209"/>
      <c r="F471" s="210">
        <f>SUM(F462:F470)</f>
        <v>0</v>
      </c>
      <c r="G471" s="248"/>
    </row>
    <row r="472" spans="1:7">
      <c r="A472" s="154"/>
      <c r="B472" s="146"/>
      <c r="C472" s="185"/>
      <c r="D472" s="186"/>
      <c r="E472" s="217"/>
      <c r="F472" s="218"/>
    </row>
    <row r="473" spans="1:7">
      <c r="A473" s="179">
        <v>5000</v>
      </c>
      <c r="B473" s="148" t="s">
        <v>3</v>
      </c>
      <c r="C473" s="149"/>
      <c r="D473" s="157"/>
      <c r="E473" s="207"/>
      <c r="F473" s="208"/>
      <c r="G473" s="248"/>
    </row>
    <row r="474" spans="1:7">
      <c r="A474" s="154"/>
      <c r="B474" s="171" t="s">
        <v>5</v>
      </c>
      <c r="C474" s="156"/>
      <c r="D474" s="157"/>
      <c r="E474" s="207"/>
      <c r="F474" s="219"/>
      <c r="G474" s="248"/>
    </row>
    <row r="475" spans="1:7">
      <c r="A475" s="154">
        <v>5001</v>
      </c>
      <c r="B475" s="155" t="s">
        <v>185</v>
      </c>
      <c r="C475" s="156" t="s">
        <v>21</v>
      </c>
      <c r="D475" s="157">
        <v>2.4</v>
      </c>
      <c r="E475" s="207"/>
      <c r="F475" s="219">
        <f t="shared" ref="F475:F479" si="40">+D475*E475</f>
        <v>0</v>
      </c>
      <c r="G475" s="248"/>
    </row>
    <row r="476" spans="1:7">
      <c r="A476" s="154">
        <v>5002</v>
      </c>
      <c r="B476" s="155" t="s">
        <v>276</v>
      </c>
      <c r="C476" s="156" t="s">
        <v>32</v>
      </c>
      <c r="D476" s="157">
        <v>44</v>
      </c>
      <c r="E476" s="207"/>
      <c r="F476" s="219">
        <f t="shared" ref="F476" si="41">+D476*E476</f>
        <v>0</v>
      </c>
      <c r="G476" s="248"/>
    </row>
    <row r="477" spans="1:7" ht="24">
      <c r="A477" s="154">
        <v>5003</v>
      </c>
      <c r="B477" s="155" t="s">
        <v>177</v>
      </c>
      <c r="C477" s="156" t="s">
        <v>35</v>
      </c>
      <c r="D477" s="157">
        <v>339</v>
      </c>
      <c r="E477" s="207"/>
      <c r="F477" s="219">
        <f t="shared" si="40"/>
        <v>0</v>
      </c>
      <c r="G477" s="248"/>
    </row>
    <row r="478" spans="1:7">
      <c r="A478" s="154">
        <v>5004</v>
      </c>
      <c r="B478" s="155" t="s">
        <v>163</v>
      </c>
      <c r="C478" s="156" t="s">
        <v>36</v>
      </c>
      <c r="D478" s="157">
        <v>2.2599999999999998</v>
      </c>
      <c r="E478" s="207"/>
      <c r="F478" s="219">
        <f t="shared" si="40"/>
        <v>0</v>
      </c>
      <c r="G478" s="248"/>
    </row>
    <row r="479" spans="1:7" ht="24">
      <c r="A479" s="154">
        <v>5005</v>
      </c>
      <c r="B479" s="155" t="s">
        <v>186</v>
      </c>
      <c r="C479" s="156" t="s">
        <v>36</v>
      </c>
      <c r="D479" s="157">
        <v>2.2599999999999998</v>
      </c>
      <c r="E479" s="207"/>
      <c r="F479" s="219">
        <f t="shared" si="40"/>
        <v>0</v>
      </c>
      <c r="G479" s="248"/>
    </row>
    <row r="480" spans="1:7">
      <c r="A480" s="158"/>
      <c r="B480" s="159" t="s">
        <v>2</v>
      </c>
      <c r="C480" s="160">
        <v>5000</v>
      </c>
      <c r="D480" s="161"/>
      <c r="E480" s="209"/>
      <c r="F480" s="210">
        <f>SUM(F474:F479)</f>
        <v>0</v>
      </c>
      <c r="G480" s="248"/>
    </row>
    <row r="481" spans="1:7">
      <c r="A481" s="172"/>
      <c r="B481" s="173"/>
      <c r="C481" s="174"/>
      <c r="D481" s="157"/>
      <c r="E481" s="207"/>
      <c r="F481" s="208"/>
      <c r="G481" s="248"/>
    </row>
    <row r="482" spans="1:7">
      <c r="A482" s="179">
        <v>5100</v>
      </c>
      <c r="B482" s="148" t="s">
        <v>6</v>
      </c>
      <c r="C482" s="149"/>
      <c r="D482" s="157"/>
      <c r="E482" s="207"/>
      <c r="F482" s="208"/>
      <c r="G482" s="248"/>
    </row>
    <row r="483" spans="1:7" ht="24">
      <c r="A483" s="154">
        <v>5101</v>
      </c>
      <c r="B483" s="155" t="s">
        <v>187</v>
      </c>
      <c r="C483" s="156" t="s">
        <v>21</v>
      </c>
      <c r="D483" s="157">
        <v>36.119999999999997</v>
      </c>
      <c r="E483" s="207"/>
      <c r="F483" s="219">
        <f>+D483*E483</f>
        <v>0</v>
      </c>
      <c r="G483" s="248"/>
    </row>
    <row r="484" spans="1:7">
      <c r="A484" s="158"/>
      <c r="B484" s="159" t="s">
        <v>2</v>
      </c>
      <c r="C484" s="160">
        <v>5100</v>
      </c>
      <c r="D484" s="161"/>
      <c r="E484" s="209"/>
      <c r="F484" s="210">
        <f>SUM(F483:F483)</f>
        <v>0</v>
      </c>
      <c r="G484" s="248"/>
    </row>
    <row r="485" spans="1:7">
      <c r="A485" s="172"/>
      <c r="B485" s="173"/>
      <c r="C485" s="174"/>
      <c r="D485" s="157"/>
      <c r="E485" s="207"/>
      <c r="F485" s="208"/>
      <c r="G485" s="248"/>
    </row>
    <row r="486" spans="1:7">
      <c r="A486" s="179">
        <v>5200</v>
      </c>
      <c r="B486" s="148" t="s">
        <v>7</v>
      </c>
      <c r="C486" s="149"/>
      <c r="D486" s="157"/>
      <c r="E486" s="207"/>
      <c r="F486" s="208"/>
      <c r="G486" s="248"/>
    </row>
    <row r="487" spans="1:7" ht="24">
      <c r="A487" s="154">
        <v>5201</v>
      </c>
      <c r="B487" s="155" t="s">
        <v>188</v>
      </c>
      <c r="C487" s="156" t="s">
        <v>21</v>
      </c>
      <c r="D487" s="157">
        <v>162.5</v>
      </c>
      <c r="E487" s="207"/>
      <c r="F487" s="219">
        <f>+D487*E487</f>
        <v>0</v>
      </c>
      <c r="G487" s="248"/>
    </row>
    <row r="488" spans="1:7">
      <c r="A488" s="154">
        <v>5202</v>
      </c>
      <c r="B488" s="155" t="s">
        <v>189</v>
      </c>
      <c r="C488" s="156" t="s">
        <v>21</v>
      </c>
      <c r="D488" s="157">
        <v>162.5</v>
      </c>
      <c r="E488" s="207"/>
      <c r="F488" s="219">
        <f>+D488*E488</f>
        <v>0</v>
      </c>
      <c r="G488" s="248"/>
    </row>
    <row r="489" spans="1:7" ht="24">
      <c r="A489" s="154">
        <v>5203</v>
      </c>
      <c r="B489" s="155" t="s">
        <v>190</v>
      </c>
      <c r="C489" s="156" t="s">
        <v>32</v>
      </c>
      <c r="D489" s="157">
        <v>50</v>
      </c>
      <c r="E489" s="207"/>
      <c r="F489" s="219">
        <f>+D489*E489</f>
        <v>0</v>
      </c>
      <c r="G489" s="248"/>
    </row>
    <row r="490" spans="1:7">
      <c r="A490" s="158"/>
      <c r="B490" s="159" t="s">
        <v>2</v>
      </c>
      <c r="C490" s="160">
        <v>5200</v>
      </c>
      <c r="D490" s="161"/>
      <c r="E490" s="209"/>
      <c r="F490" s="210">
        <f>+SUM(F487:F489)</f>
        <v>0</v>
      </c>
      <c r="G490" s="248"/>
    </row>
    <row r="491" spans="1:7">
      <c r="A491" s="162"/>
      <c r="B491" s="166"/>
      <c r="C491" s="149"/>
      <c r="D491" s="157"/>
      <c r="E491" s="207"/>
      <c r="F491" s="208"/>
      <c r="G491" s="248"/>
    </row>
    <row r="492" spans="1:7">
      <c r="A492" s="179">
        <v>5300</v>
      </c>
      <c r="B492" s="148" t="s">
        <v>8</v>
      </c>
      <c r="C492" s="149"/>
      <c r="D492" s="157"/>
      <c r="E492" s="207"/>
      <c r="F492" s="208"/>
      <c r="G492" s="248"/>
    </row>
    <row r="493" spans="1:7">
      <c r="A493" s="154">
        <v>5301</v>
      </c>
      <c r="B493" s="155" t="s">
        <v>181</v>
      </c>
      <c r="C493" s="156" t="s">
        <v>21</v>
      </c>
      <c r="D493" s="157">
        <v>72.239999999999995</v>
      </c>
      <c r="E493" s="207"/>
      <c r="F493" s="219">
        <f>+D493*E493</f>
        <v>0</v>
      </c>
      <c r="G493" s="248"/>
    </row>
    <row r="494" spans="1:7">
      <c r="A494" s="154">
        <v>5302</v>
      </c>
      <c r="B494" s="155" t="s">
        <v>182</v>
      </c>
      <c r="C494" s="156" t="s">
        <v>21</v>
      </c>
      <c r="D494" s="157">
        <v>72.239999999999995</v>
      </c>
      <c r="E494" s="207"/>
      <c r="F494" s="219">
        <f>+D494*E494</f>
        <v>0</v>
      </c>
      <c r="G494" s="248"/>
    </row>
    <row r="495" spans="1:7">
      <c r="A495" s="158"/>
      <c r="B495" s="159" t="s">
        <v>2</v>
      </c>
      <c r="C495" s="160">
        <v>5300</v>
      </c>
      <c r="D495" s="161"/>
      <c r="E495" s="209"/>
      <c r="F495" s="210">
        <f>SUM(F493:F494)</f>
        <v>0</v>
      </c>
      <c r="G495" s="248"/>
    </row>
    <row r="496" spans="1:7">
      <c r="A496" s="162"/>
      <c r="B496" s="163"/>
      <c r="C496" s="164"/>
      <c r="D496" s="157"/>
      <c r="E496" s="207"/>
      <c r="F496" s="208"/>
      <c r="G496" s="248"/>
    </row>
    <row r="497" spans="1:7">
      <c r="A497" s="179">
        <v>5400</v>
      </c>
      <c r="B497" s="148" t="s">
        <v>9</v>
      </c>
      <c r="C497" s="149"/>
      <c r="D497" s="157"/>
      <c r="E497" s="207"/>
      <c r="F497" s="208"/>
      <c r="G497" s="248"/>
    </row>
    <row r="498" spans="1:7">
      <c r="A498" s="154">
        <v>5401</v>
      </c>
      <c r="B498" s="155" t="s">
        <v>162</v>
      </c>
      <c r="C498" s="156" t="s">
        <v>36</v>
      </c>
      <c r="D498" s="157">
        <v>3.15</v>
      </c>
      <c r="E498" s="207"/>
      <c r="F498" s="219">
        <f>+D498*E498</f>
        <v>0</v>
      </c>
      <c r="G498" s="248"/>
    </row>
    <row r="499" spans="1:7">
      <c r="A499" s="154">
        <v>5402</v>
      </c>
      <c r="B499" s="155" t="s">
        <v>192</v>
      </c>
      <c r="C499" s="156" t="s">
        <v>36</v>
      </c>
      <c r="D499" s="157">
        <v>4.41</v>
      </c>
      <c r="E499" s="207"/>
      <c r="F499" s="219">
        <f>+D499*E499</f>
        <v>0</v>
      </c>
      <c r="G499" s="248"/>
    </row>
    <row r="500" spans="1:7">
      <c r="A500" s="154">
        <v>5403</v>
      </c>
      <c r="B500" s="155" t="s">
        <v>128</v>
      </c>
      <c r="C500" s="156" t="s">
        <v>36</v>
      </c>
      <c r="D500" s="157">
        <v>4.8</v>
      </c>
      <c r="E500" s="207"/>
      <c r="F500" s="219">
        <f t="shared" ref="F500:F501" si="42">+D500*E500</f>
        <v>0</v>
      </c>
      <c r="G500" s="248"/>
    </row>
    <row r="501" spans="1:7">
      <c r="A501" s="154">
        <v>5404</v>
      </c>
      <c r="B501" s="155" t="s">
        <v>277</v>
      </c>
      <c r="C501" s="156" t="s">
        <v>36</v>
      </c>
      <c r="D501" s="157">
        <v>14.4</v>
      </c>
      <c r="E501" s="207"/>
      <c r="F501" s="219">
        <f t="shared" si="42"/>
        <v>0</v>
      </c>
      <c r="G501" s="248"/>
    </row>
    <row r="502" spans="1:7">
      <c r="A502" s="154">
        <v>5405</v>
      </c>
      <c r="B502" s="155" t="s">
        <v>278</v>
      </c>
      <c r="C502" s="156" t="s">
        <v>21</v>
      </c>
      <c r="D502" s="157">
        <v>96</v>
      </c>
      <c r="E502" s="207"/>
      <c r="F502" s="219">
        <f t="shared" ref="F502" si="43">+D502*E502</f>
        <v>0</v>
      </c>
      <c r="G502" s="248"/>
    </row>
    <row r="503" spans="1:7">
      <c r="A503" s="158"/>
      <c r="B503" s="159" t="s">
        <v>2</v>
      </c>
      <c r="C503" s="160">
        <v>5400</v>
      </c>
      <c r="D503" s="161"/>
      <c r="E503" s="209"/>
      <c r="F503" s="210">
        <f>SUM(F498:F502)</f>
        <v>0</v>
      </c>
      <c r="G503" s="248"/>
    </row>
    <row r="504" spans="1:7">
      <c r="A504" s="162"/>
      <c r="B504" s="163"/>
      <c r="C504" s="164"/>
      <c r="D504" s="157"/>
      <c r="E504" s="207"/>
      <c r="F504" s="208"/>
      <c r="G504" s="248"/>
    </row>
    <row r="505" spans="1:7">
      <c r="A505" s="179">
        <v>5500</v>
      </c>
      <c r="B505" s="184" t="s">
        <v>112</v>
      </c>
      <c r="C505" s="181"/>
      <c r="D505" s="182"/>
      <c r="E505" s="216"/>
      <c r="F505" s="208"/>
      <c r="G505" s="248"/>
    </row>
    <row r="506" spans="1:7" ht="36">
      <c r="A506" s="154">
        <v>5501</v>
      </c>
      <c r="B506" s="155" t="s">
        <v>279</v>
      </c>
      <c r="C506" s="156" t="s">
        <v>21</v>
      </c>
      <c r="D506" s="157">
        <v>33.659999999999997</v>
      </c>
      <c r="E506" s="207"/>
      <c r="F506" s="219">
        <f>+D506*E506</f>
        <v>0</v>
      </c>
    </row>
    <row r="507" spans="1:7" ht="24">
      <c r="A507" s="154">
        <v>5502</v>
      </c>
      <c r="B507" s="155" t="s">
        <v>280</v>
      </c>
      <c r="C507" s="156" t="s">
        <v>21</v>
      </c>
      <c r="D507" s="157">
        <v>2.2000000000000002</v>
      </c>
      <c r="E507" s="207"/>
      <c r="F507" s="219">
        <f>+D507*E507</f>
        <v>0</v>
      </c>
      <c r="G507" s="248"/>
    </row>
    <row r="508" spans="1:7">
      <c r="A508" s="158"/>
      <c r="B508" s="159" t="s">
        <v>2</v>
      </c>
      <c r="C508" s="160">
        <v>5500</v>
      </c>
      <c r="D508" s="161"/>
      <c r="E508" s="209"/>
      <c r="F508" s="210">
        <f>SUM(F506:F507)</f>
        <v>0</v>
      </c>
      <c r="G508" s="248"/>
    </row>
    <row r="509" spans="1:7">
      <c r="A509" s="162"/>
      <c r="B509" s="163"/>
      <c r="C509" s="164"/>
      <c r="D509" s="157"/>
      <c r="E509" s="207"/>
      <c r="F509" s="208"/>
      <c r="G509" s="248"/>
    </row>
    <row r="510" spans="1:7">
      <c r="A510" s="179">
        <v>5600</v>
      </c>
      <c r="B510" s="184" t="s">
        <v>11</v>
      </c>
      <c r="C510" s="181"/>
      <c r="D510" s="182"/>
      <c r="E510" s="216"/>
      <c r="F510" s="208"/>
      <c r="G510" s="248"/>
    </row>
    <row r="511" spans="1:7" ht="30.75" customHeight="1">
      <c r="A511" s="154">
        <v>5601</v>
      </c>
      <c r="B511" s="155" t="s">
        <v>200</v>
      </c>
      <c r="C511" s="156" t="s">
        <v>21</v>
      </c>
      <c r="D511" s="157">
        <v>72.239999999999995</v>
      </c>
      <c r="E511" s="207"/>
      <c r="F511" s="219">
        <f>+D511*E511</f>
        <v>0</v>
      </c>
      <c r="G511" s="248"/>
    </row>
    <row r="512" spans="1:7">
      <c r="A512" s="158"/>
      <c r="B512" s="159" t="s">
        <v>2</v>
      </c>
      <c r="C512" s="160">
        <v>5500</v>
      </c>
      <c r="D512" s="161"/>
      <c r="E512" s="209"/>
      <c r="F512" s="210">
        <f>SUM(F511)</f>
        <v>0</v>
      </c>
      <c r="G512" s="248"/>
    </row>
    <row r="513" spans="1:7">
      <c r="A513" s="172"/>
      <c r="B513" s="173"/>
      <c r="C513" s="183"/>
      <c r="D513" s="157"/>
      <c r="E513" s="207"/>
      <c r="F513" s="208"/>
      <c r="G513" s="248"/>
    </row>
    <row r="514" spans="1:7">
      <c r="A514" s="179">
        <v>5700</v>
      </c>
      <c r="B514" s="148" t="s">
        <v>17</v>
      </c>
      <c r="C514" s="149"/>
      <c r="D514" s="157"/>
      <c r="E514" s="207"/>
      <c r="F514" s="208"/>
      <c r="G514" s="248"/>
    </row>
    <row r="515" spans="1:7" ht="36">
      <c r="A515" s="154">
        <v>5701</v>
      </c>
      <c r="B515" s="155" t="s">
        <v>227</v>
      </c>
      <c r="C515" s="156" t="s">
        <v>33</v>
      </c>
      <c r="D515" s="157">
        <v>1</v>
      </c>
      <c r="E515" s="207"/>
      <c r="F515" s="219">
        <f>+D515*E515</f>
        <v>0</v>
      </c>
      <c r="G515" s="248"/>
    </row>
    <row r="516" spans="1:7" ht="24">
      <c r="A516" s="154">
        <v>5702</v>
      </c>
      <c r="B516" s="155" t="s">
        <v>228</v>
      </c>
      <c r="C516" s="156" t="s">
        <v>32</v>
      </c>
      <c r="D516" s="157">
        <v>103.8</v>
      </c>
      <c r="E516" s="207"/>
      <c r="F516" s="219">
        <f t="shared" ref="F516:F528" si="44">+D516*E516</f>
        <v>0</v>
      </c>
      <c r="G516" s="248"/>
    </row>
    <row r="517" spans="1:7" ht="24">
      <c r="A517" s="154">
        <v>5703</v>
      </c>
      <c r="B517" s="155" t="s">
        <v>174</v>
      </c>
      <c r="C517" s="156" t="s">
        <v>32</v>
      </c>
      <c r="D517" s="157">
        <v>15</v>
      </c>
      <c r="E517" s="207"/>
      <c r="F517" s="219">
        <f t="shared" si="44"/>
        <v>0</v>
      </c>
      <c r="G517" s="248"/>
    </row>
    <row r="518" spans="1:7" ht="24">
      <c r="A518" s="154">
        <v>5704</v>
      </c>
      <c r="B518" s="155" t="s">
        <v>229</v>
      </c>
      <c r="C518" s="156" t="s">
        <v>33</v>
      </c>
      <c r="D518" s="157">
        <v>16</v>
      </c>
      <c r="E518" s="207"/>
      <c r="F518" s="219">
        <f t="shared" si="44"/>
        <v>0</v>
      </c>
      <c r="G518" s="248"/>
    </row>
    <row r="519" spans="1:7" ht="36">
      <c r="A519" s="154">
        <v>5705</v>
      </c>
      <c r="B519" s="155" t="s">
        <v>230</v>
      </c>
      <c r="C519" s="156" t="s">
        <v>33</v>
      </c>
      <c r="D519" s="157">
        <v>1</v>
      </c>
      <c r="E519" s="207"/>
      <c r="F519" s="219">
        <f t="shared" si="44"/>
        <v>0</v>
      </c>
      <c r="G519" s="248"/>
    </row>
    <row r="520" spans="1:7" ht="24">
      <c r="A520" s="154">
        <v>5706</v>
      </c>
      <c r="B520" s="155" t="s">
        <v>231</v>
      </c>
      <c r="C520" s="156" t="s">
        <v>33</v>
      </c>
      <c r="D520" s="157">
        <v>1</v>
      </c>
      <c r="E520" s="207"/>
      <c r="F520" s="219">
        <f t="shared" si="44"/>
        <v>0</v>
      </c>
      <c r="G520" s="248"/>
    </row>
    <row r="521" spans="1:7" ht="24">
      <c r="A521" s="154">
        <v>5707</v>
      </c>
      <c r="B521" s="155" t="s">
        <v>232</v>
      </c>
      <c r="C521" s="156" t="s">
        <v>33</v>
      </c>
      <c r="D521" s="157">
        <v>1</v>
      </c>
      <c r="E521" s="207"/>
      <c r="F521" s="219">
        <f t="shared" si="44"/>
        <v>0</v>
      </c>
      <c r="G521" s="248"/>
    </row>
    <row r="522" spans="1:7">
      <c r="A522" s="154">
        <v>5708</v>
      </c>
      <c r="B522" s="155" t="s">
        <v>233</v>
      </c>
      <c r="C522" s="156" t="s">
        <v>35</v>
      </c>
      <c r="D522" s="157">
        <v>0.5</v>
      </c>
      <c r="E522" s="207"/>
      <c r="F522" s="219">
        <f t="shared" si="44"/>
        <v>0</v>
      </c>
      <c r="G522" s="248"/>
    </row>
    <row r="523" spans="1:7">
      <c r="A523" s="154">
        <v>5709</v>
      </c>
      <c r="B523" s="155" t="s">
        <v>173</v>
      </c>
      <c r="C523" s="156" t="s">
        <v>33</v>
      </c>
      <c r="D523" s="157">
        <v>1</v>
      </c>
      <c r="E523" s="207"/>
      <c r="F523" s="219">
        <f t="shared" si="44"/>
        <v>0</v>
      </c>
      <c r="G523" s="248"/>
    </row>
    <row r="524" spans="1:7">
      <c r="A524" s="154">
        <v>5710</v>
      </c>
      <c r="B524" s="155" t="s">
        <v>234</v>
      </c>
      <c r="C524" s="156" t="s">
        <v>33</v>
      </c>
      <c r="D524" s="157">
        <v>3</v>
      </c>
      <c r="E524" s="207"/>
      <c r="F524" s="219">
        <f t="shared" si="44"/>
        <v>0</v>
      </c>
      <c r="G524" s="248"/>
    </row>
    <row r="525" spans="1:7">
      <c r="A525" s="154">
        <v>5711</v>
      </c>
      <c r="B525" s="155" t="s">
        <v>237</v>
      </c>
      <c r="C525" s="156" t="s">
        <v>61</v>
      </c>
      <c r="D525" s="157">
        <v>1</v>
      </c>
      <c r="E525" s="207"/>
      <c r="F525" s="219">
        <f t="shared" si="44"/>
        <v>0</v>
      </c>
      <c r="G525" s="248"/>
    </row>
    <row r="526" spans="1:7">
      <c r="A526" s="154">
        <v>5712</v>
      </c>
      <c r="B526" s="155" t="s">
        <v>240</v>
      </c>
      <c r="C526" s="156" t="s">
        <v>61</v>
      </c>
      <c r="D526" s="157">
        <v>2</v>
      </c>
      <c r="E526" s="207"/>
      <c r="F526" s="219">
        <f t="shared" si="44"/>
        <v>0</v>
      </c>
      <c r="G526" s="248"/>
    </row>
    <row r="527" spans="1:7" ht="24">
      <c r="A527" s="154">
        <v>5713</v>
      </c>
      <c r="B527" s="155" t="s">
        <v>241</v>
      </c>
      <c r="C527" s="156" t="s">
        <v>32</v>
      </c>
      <c r="D527" s="157">
        <v>12.6</v>
      </c>
      <c r="E527" s="207"/>
      <c r="F527" s="219">
        <f t="shared" si="44"/>
        <v>0</v>
      </c>
      <c r="G527" s="248"/>
    </row>
    <row r="528" spans="1:7" ht="24">
      <c r="A528" s="154">
        <v>5714</v>
      </c>
      <c r="B528" s="155" t="s">
        <v>242</v>
      </c>
      <c r="C528" s="156" t="s">
        <v>32</v>
      </c>
      <c r="D528" s="157">
        <v>201.6</v>
      </c>
      <c r="E528" s="207"/>
      <c r="F528" s="219">
        <f t="shared" si="44"/>
        <v>0</v>
      </c>
      <c r="G528" s="248"/>
    </row>
    <row r="529" spans="1:7" ht="24">
      <c r="A529" s="154">
        <v>5715</v>
      </c>
      <c r="B529" s="155" t="s">
        <v>243</v>
      </c>
      <c r="C529" s="156" t="s">
        <v>32</v>
      </c>
      <c r="D529" s="157">
        <v>36</v>
      </c>
      <c r="E529" s="207"/>
      <c r="F529" s="219">
        <f t="shared" ref="F529:F531" si="45">+D529*E529</f>
        <v>0</v>
      </c>
      <c r="G529" s="248"/>
    </row>
    <row r="530" spans="1:7" ht="24">
      <c r="A530" s="154">
        <v>5716</v>
      </c>
      <c r="B530" s="155" t="s">
        <v>244</v>
      </c>
      <c r="C530" s="156" t="s">
        <v>32</v>
      </c>
      <c r="D530" s="157">
        <v>45</v>
      </c>
      <c r="E530" s="207"/>
      <c r="F530" s="219">
        <f t="shared" si="45"/>
        <v>0</v>
      </c>
      <c r="G530" s="248"/>
    </row>
    <row r="531" spans="1:7" ht="24">
      <c r="A531" s="154">
        <v>5717</v>
      </c>
      <c r="B531" s="155" t="s">
        <v>281</v>
      </c>
      <c r="C531" s="156" t="s">
        <v>33</v>
      </c>
      <c r="D531" s="157">
        <v>16</v>
      </c>
      <c r="E531" s="207"/>
      <c r="F531" s="219">
        <f t="shared" si="45"/>
        <v>0</v>
      </c>
      <c r="G531" s="248"/>
    </row>
    <row r="532" spans="1:7">
      <c r="A532" s="158"/>
      <c r="B532" s="159" t="s">
        <v>2</v>
      </c>
      <c r="C532" s="160">
        <v>5700</v>
      </c>
      <c r="D532" s="161"/>
      <c r="E532" s="209"/>
      <c r="F532" s="210">
        <f>SUM(F515:F531)</f>
        <v>0</v>
      </c>
      <c r="G532" s="248"/>
    </row>
    <row r="533" spans="1:7">
      <c r="A533" s="162"/>
      <c r="B533" s="163"/>
      <c r="C533" s="164"/>
      <c r="D533" s="157"/>
      <c r="E533" s="207"/>
      <c r="F533" s="208"/>
      <c r="G533" s="248"/>
    </row>
    <row r="534" spans="1:7" ht="19.5">
      <c r="A534" s="198" t="s">
        <v>86</v>
      </c>
      <c r="B534" s="199" t="s">
        <v>85</v>
      </c>
      <c r="C534" s="200"/>
      <c r="D534" s="201"/>
      <c r="E534" s="212"/>
      <c r="F534" s="213"/>
      <c r="G534" s="248"/>
    </row>
    <row r="535" spans="1:7">
      <c r="A535" s="172"/>
      <c r="B535" s="173"/>
      <c r="C535" s="183"/>
      <c r="D535" s="157"/>
      <c r="E535" s="207"/>
      <c r="F535" s="208"/>
      <c r="G535" s="248"/>
    </row>
    <row r="536" spans="1:7">
      <c r="A536" s="179">
        <v>5800</v>
      </c>
      <c r="B536" s="148" t="s">
        <v>22</v>
      </c>
      <c r="C536" s="149"/>
      <c r="D536" s="157"/>
      <c r="E536" s="207"/>
      <c r="F536" s="208"/>
      <c r="G536" s="248"/>
    </row>
    <row r="537" spans="1:7" ht="24">
      <c r="A537" s="154">
        <v>5801</v>
      </c>
      <c r="B537" s="155" t="s">
        <v>136</v>
      </c>
      <c r="C537" s="185" t="s">
        <v>161</v>
      </c>
      <c r="D537" s="293">
        <v>24.77</v>
      </c>
      <c r="E537" s="207"/>
      <c r="F537" s="219">
        <f t="shared" ref="F537:F542" si="46">+D537*E537</f>
        <v>0</v>
      </c>
    </row>
    <row r="538" spans="1:7">
      <c r="A538" s="154">
        <v>5802</v>
      </c>
      <c r="B538" s="155" t="s">
        <v>162</v>
      </c>
      <c r="C538" s="185" t="s">
        <v>161</v>
      </c>
      <c r="D538" s="293">
        <v>1.37</v>
      </c>
      <c r="E538" s="207"/>
      <c r="F538" s="219">
        <f t="shared" si="46"/>
        <v>0</v>
      </c>
    </row>
    <row r="539" spans="1:7" ht="24">
      <c r="A539" s="154">
        <v>5803</v>
      </c>
      <c r="B539" s="155" t="s">
        <v>177</v>
      </c>
      <c r="C539" s="185" t="s">
        <v>79</v>
      </c>
      <c r="D539" s="293">
        <v>686.4</v>
      </c>
      <c r="E539" s="207"/>
      <c r="F539" s="219">
        <f t="shared" si="46"/>
        <v>0</v>
      </c>
    </row>
    <row r="540" spans="1:7">
      <c r="A540" s="154">
        <v>5804</v>
      </c>
      <c r="B540" s="155" t="s">
        <v>163</v>
      </c>
      <c r="C540" s="185" t="s">
        <v>161</v>
      </c>
      <c r="D540" s="293">
        <v>5.72</v>
      </c>
      <c r="E540" s="207"/>
      <c r="F540" s="219">
        <f t="shared" si="46"/>
        <v>0</v>
      </c>
    </row>
    <row r="541" spans="1:7" ht="24">
      <c r="A541" s="154">
        <v>5805</v>
      </c>
      <c r="B541" s="155" t="s">
        <v>164</v>
      </c>
      <c r="C541" s="185" t="s">
        <v>161</v>
      </c>
      <c r="D541" s="293">
        <v>5.72</v>
      </c>
      <c r="E541" s="207"/>
      <c r="F541" s="219">
        <f t="shared" si="46"/>
        <v>0</v>
      </c>
    </row>
    <row r="542" spans="1:7">
      <c r="A542" s="154">
        <v>5806</v>
      </c>
      <c r="B542" s="155" t="s">
        <v>178</v>
      </c>
      <c r="C542" s="185" t="s">
        <v>180</v>
      </c>
      <c r="D542" s="293">
        <v>63.2</v>
      </c>
      <c r="E542" s="207"/>
      <c r="F542" s="219">
        <f t="shared" si="46"/>
        <v>0</v>
      </c>
    </row>
    <row r="543" spans="1:7" ht="24">
      <c r="A543" s="154">
        <v>5807</v>
      </c>
      <c r="B543" s="155" t="s">
        <v>183</v>
      </c>
      <c r="C543" s="185" t="s">
        <v>180</v>
      </c>
      <c r="D543" s="293">
        <v>0.4</v>
      </c>
      <c r="E543" s="207"/>
      <c r="F543" s="219">
        <f>+D543*E543</f>
        <v>0</v>
      </c>
    </row>
    <row r="544" spans="1:7" ht="27.75" customHeight="1">
      <c r="A544" s="154">
        <v>5808</v>
      </c>
      <c r="B544" s="155" t="s">
        <v>184</v>
      </c>
      <c r="C544" s="156" t="s">
        <v>36</v>
      </c>
      <c r="D544" s="157">
        <v>17.68</v>
      </c>
      <c r="E544" s="207"/>
      <c r="F544" s="219">
        <f t="shared" ref="F544:F545" si="47">+D544*E544</f>
        <v>0</v>
      </c>
      <c r="G544" s="248"/>
    </row>
    <row r="545" spans="1:7" ht="36">
      <c r="A545" s="154">
        <v>5809</v>
      </c>
      <c r="B545" s="155" t="s">
        <v>165</v>
      </c>
      <c r="C545" s="156" t="s">
        <v>36</v>
      </c>
      <c r="D545" s="157">
        <v>7.09</v>
      </c>
      <c r="E545" s="207"/>
      <c r="F545" s="219">
        <f t="shared" si="47"/>
        <v>0</v>
      </c>
      <c r="G545" s="248"/>
    </row>
    <row r="546" spans="1:7">
      <c r="A546" s="158"/>
      <c r="B546" s="159" t="s">
        <v>2</v>
      </c>
      <c r="C546" s="160">
        <v>5800</v>
      </c>
      <c r="D546" s="161"/>
      <c r="E546" s="209"/>
      <c r="F546" s="210">
        <f>SUM(F537:F545)</f>
        <v>0</v>
      </c>
      <c r="G546" s="248"/>
    </row>
    <row r="547" spans="1:7">
      <c r="A547" s="154"/>
      <c r="B547" s="146"/>
      <c r="C547" s="185"/>
      <c r="D547" s="186"/>
      <c r="E547" s="217"/>
      <c r="F547" s="218"/>
    </row>
    <row r="548" spans="1:7">
      <c r="A548" s="179">
        <v>5900</v>
      </c>
      <c r="B548" s="184" t="s">
        <v>77</v>
      </c>
      <c r="C548" s="181"/>
      <c r="D548" s="182"/>
      <c r="E548" s="216"/>
      <c r="F548" s="208"/>
      <c r="G548" s="248"/>
    </row>
    <row r="549" spans="1:7" ht="24">
      <c r="A549" s="154">
        <v>5901</v>
      </c>
      <c r="B549" s="155" t="s">
        <v>187</v>
      </c>
      <c r="C549" s="156" t="s">
        <v>21</v>
      </c>
      <c r="D549" s="157">
        <v>28.6</v>
      </c>
      <c r="E549" s="207"/>
      <c r="F549" s="219">
        <f>+D549*E549</f>
        <v>0</v>
      </c>
      <c r="G549" s="248"/>
    </row>
    <row r="550" spans="1:7" ht="36">
      <c r="A550" s="154">
        <v>5902</v>
      </c>
      <c r="B550" s="155" t="s">
        <v>279</v>
      </c>
      <c r="C550" s="156" t="s">
        <v>21</v>
      </c>
      <c r="D550" s="293">
        <v>512</v>
      </c>
      <c r="E550" s="207"/>
      <c r="F550" s="219">
        <f>+D550*E550</f>
        <v>0</v>
      </c>
      <c r="G550" s="248"/>
    </row>
    <row r="551" spans="1:7" ht="24">
      <c r="A551" s="154">
        <v>5903</v>
      </c>
      <c r="B551" s="155" t="s">
        <v>280</v>
      </c>
      <c r="C551" s="156" t="s">
        <v>21</v>
      </c>
      <c r="D551" s="157">
        <v>2.1</v>
      </c>
      <c r="E551" s="207"/>
      <c r="F551" s="219">
        <f>+D551*E551</f>
        <v>0</v>
      </c>
      <c r="G551" s="248"/>
    </row>
    <row r="552" spans="1:7">
      <c r="A552" s="158"/>
      <c r="B552" s="159" t="s">
        <v>2</v>
      </c>
      <c r="C552" s="160">
        <v>5900</v>
      </c>
      <c r="D552" s="161"/>
      <c r="E552" s="209"/>
      <c r="F552" s="210">
        <f>SUM(F549:F551)</f>
        <v>0</v>
      </c>
      <c r="G552" s="248"/>
    </row>
    <row r="553" spans="1:7">
      <c r="A553" s="172"/>
      <c r="B553" s="173"/>
      <c r="C553" s="183"/>
      <c r="D553" s="157"/>
      <c r="E553" s="207"/>
      <c r="F553" s="208"/>
      <c r="G553" s="248"/>
    </row>
    <row r="554" spans="1:7">
      <c r="A554" s="179">
        <v>6000</v>
      </c>
      <c r="B554" s="148" t="s">
        <v>8</v>
      </c>
      <c r="C554" s="149"/>
      <c r="D554" s="157"/>
      <c r="E554" s="207"/>
      <c r="F554" s="208"/>
      <c r="G554" s="248"/>
    </row>
    <row r="555" spans="1:7">
      <c r="A555" s="154">
        <v>6001</v>
      </c>
      <c r="B555" s="155" t="s">
        <v>181</v>
      </c>
      <c r="C555" s="156" t="s">
        <v>21</v>
      </c>
      <c r="D555" s="157">
        <v>57.2</v>
      </c>
      <c r="E555" s="207"/>
      <c r="F555" s="219">
        <f>+D555*E555</f>
        <v>0</v>
      </c>
      <c r="G555" s="248"/>
    </row>
    <row r="556" spans="1:7">
      <c r="A556" s="154">
        <v>6002</v>
      </c>
      <c r="B556" s="155" t="s">
        <v>182</v>
      </c>
      <c r="C556" s="156" t="s">
        <v>21</v>
      </c>
      <c r="D556" s="157">
        <v>57.2</v>
      </c>
      <c r="E556" s="207"/>
      <c r="F556" s="219">
        <f>+D556*E556</f>
        <v>0</v>
      </c>
      <c r="G556" s="248"/>
    </row>
    <row r="557" spans="1:7">
      <c r="A557" s="158"/>
      <c r="B557" s="159" t="s">
        <v>2</v>
      </c>
      <c r="C557" s="160">
        <v>6000</v>
      </c>
      <c r="D557" s="161"/>
      <c r="E557" s="209"/>
      <c r="F557" s="210">
        <f>SUM(F555:F556)</f>
        <v>0</v>
      </c>
      <c r="G557" s="248"/>
    </row>
    <row r="558" spans="1:7">
      <c r="A558" s="162"/>
      <c r="B558" s="163"/>
      <c r="C558" s="164"/>
      <c r="D558" s="157"/>
      <c r="E558" s="207"/>
      <c r="F558" s="208"/>
      <c r="G558" s="248"/>
    </row>
    <row r="559" spans="1:7">
      <c r="A559" s="179">
        <v>6100</v>
      </c>
      <c r="B559" s="184" t="s">
        <v>69</v>
      </c>
      <c r="C559" s="181"/>
      <c r="D559" s="182"/>
      <c r="E559" s="216"/>
      <c r="F559" s="208"/>
      <c r="G559" s="248"/>
    </row>
    <row r="560" spans="1:7" ht="31.5" customHeight="1">
      <c r="A560" s="154">
        <v>6101</v>
      </c>
      <c r="B560" s="155" t="s">
        <v>282</v>
      </c>
      <c r="C560" s="156" t="s">
        <v>61</v>
      </c>
      <c r="D560" s="157">
        <v>1</v>
      </c>
      <c r="E560" s="207"/>
      <c r="F560" s="219">
        <f>+D560*E560</f>
        <v>0</v>
      </c>
      <c r="G560" s="248"/>
    </row>
    <row r="561" spans="1:7">
      <c r="A561" s="158"/>
      <c r="B561" s="159" t="s">
        <v>2</v>
      </c>
      <c r="C561" s="160">
        <v>6100</v>
      </c>
      <c r="D561" s="161"/>
      <c r="E561" s="209"/>
      <c r="F561" s="210">
        <f>SUM(F560:F560)</f>
        <v>0</v>
      </c>
      <c r="G561" s="248"/>
    </row>
    <row r="562" spans="1:7">
      <c r="A562" s="162"/>
      <c r="B562" s="163"/>
      <c r="C562" s="164"/>
      <c r="D562" s="177"/>
      <c r="E562" s="214"/>
      <c r="F562" s="215"/>
      <c r="G562" s="248"/>
    </row>
    <row r="563" spans="1:7">
      <c r="A563" s="179">
        <v>6200</v>
      </c>
      <c r="B563" s="184" t="s">
        <v>11</v>
      </c>
      <c r="C563" s="181"/>
      <c r="D563" s="182"/>
      <c r="E563" s="216"/>
      <c r="F563" s="208"/>
      <c r="G563" s="248"/>
    </row>
    <row r="564" spans="1:7" ht="31.5" customHeight="1">
      <c r="A564" s="154">
        <v>6201</v>
      </c>
      <c r="B564" s="155" t="s">
        <v>200</v>
      </c>
      <c r="C564" s="156" t="s">
        <v>21</v>
      </c>
      <c r="D564" s="157">
        <v>57.2</v>
      </c>
      <c r="E564" s="207"/>
      <c r="F564" s="219">
        <f>+D564*E564</f>
        <v>0</v>
      </c>
      <c r="G564" s="248"/>
    </row>
    <row r="565" spans="1:7" ht="31.5" customHeight="1">
      <c r="A565" s="154">
        <v>6202</v>
      </c>
      <c r="B565" s="155" t="s">
        <v>283</v>
      </c>
      <c r="C565" s="156" t="s">
        <v>21</v>
      </c>
      <c r="D565" s="157">
        <v>924</v>
      </c>
      <c r="E565" s="207"/>
      <c r="F565" s="219">
        <f>+D565*E565</f>
        <v>0</v>
      </c>
      <c r="G565" s="248"/>
    </row>
    <row r="566" spans="1:7">
      <c r="A566" s="158"/>
      <c r="B566" s="159" t="s">
        <v>2</v>
      </c>
      <c r="C566" s="160">
        <v>6200</v>
      </c>
      <c r="D566" s="161"/>
      <c r="E566" s="209"/>
      <c r="F566" s="210">
        <f>SUM(F564:F565)</f>
        <v>0</v>
      </c>
      <c r="G566" s="248"/>
    </row>
    <row r="567" spans="1:7">
      <c r="A567" s="162"/>
      <c r="B567" s="163"/>
      <c r="C567" s="164"/>
      <c r="D567" s="177"/>
      <c r="E567" s="214"/>
      <c r="F567" s="215"/>
      <c r="G567" s="248"/>
    </row>
    <row r="568" spans="1:7">
      <c r="A568" s="179">
        <v>6300</v>
      </c>
      <c r="B568" s="148" t="s">
        <v>9</v>
      </c>
      <c r="C568" s="149"/>
      <c r="D568" s="157"/>
      <c r="E568" s="207"/>
      <c r="F568" s="208"/>
      <c r="G568" s="248"/>
    </row>
    <row r="569" spans="1:7" ht="24">
      <c r="A569" s="154">
        <v>6301</v>
      </c>
      <c r="B569" s="155" t="s">
        <v>127</v>
      </c>
      <c r="C569" s="292" t="s">
        <v>180</v>
      </c>
      <c r="D569" s="293">
        <v>924</v>
      </c>
      <c r="E569" s="207"/>
      <c r="F569" s="219">
        <f t="shared" ref="F569:F574" si="48">+D569*E569</f>
        <v>0</v>
      </c>
    </row>
    <row r="570" spans="1:7">
      <c r="A570" s="154">
        <v>6302</v>
      </c>
      <c r="B570" s="155" t="s">
        <v>128</v>
      </c>
      <c r="C570" s="292" t="s">
        <v>161</v>
      </c>
      <c r="D570" s="293">
        <v>46.2</v>
      </c>
      <c r="E570" s="207"/>
      <c r="F570" s="219">
        <f t="shared" si="48"/>
        <v>0</v>
      </c>
    </row>
    <row r="571" spans="1:7">
      <c r="A571" s="154">
        <v>6303</v>
      </c>
      <c r="B571" s="155" t="s">
        <v>284</v>
      </c>
      <c r="C571" s="292" t="s">
        <v>79</v>
      </c>
      <c r="D571" s="293">
        <v>2873.64</v>
      </c>
      <c r="E571" s="207"/>
      <c r="F571" s="219">
        <f>+D571*E571</f>
        <v>0</v>
      </c>
    </row>
    <row r="572" spans="1:7">
      <c r="A572" s="154">
        <v>6304</v>
      </c>
      <c r="B572" s="155" t="s">
        <v>163</v>
      </c>
      <c r="C572" s="292" t="s">
        <v>161</v>
      </c>
      <c r="D572" s="293">
        <v>92.4</v>
      </c>
      <c r="E572" s="207"/>
      <c r="F572" s="219">
        <f t="shared" si="48"/>
        <v>0</v>
      </c>
    </row>
    <row r="573" spans="1:7" ht="24">
      <c r="A573" s="154">
        <v>6305</v>
      </c>
      <c r="B573" s="155" t="s">
        <v>164</v>
      </c>
      <c r="C573" s="292" t="s">
        <v>161</v>
      </c>
      <c r="D573" s="293">
        <v>92.4</v>
      </c>
      <c r="E573" s="207"/>
      <c r="F573" s="219">
        <f t="shared" si="48"/>
        <v>0</v>
      </c>
    </row>
    <row r="574" spans="1:7" ht="24">
      <c r="A574" s="154">
        <v>6306</v>
      </c>
      <c r="B574" s="155" t="s">
        <v>285</v>
      </c>
      <c r="C574" s="292" t="s">
        <v>180</v>
      </c>
      <c r="D574" s="293">
        <v>924</v>
      </c>
      <c r="E574" s="207"/>
      <c r="F574" s="219">
        <f t="shared" si="48"/>
        <v>0</v>
      </c>
    </row>
    <row r="575" spans="1:7" ht="24">
      <c r="A575" s="154">
        <v>6307</v>
      </c>
      <c r="B575" s="155" t="s">
        <v>286</v>
      </c>
      <c r="C575" s="292" t="s">
        <v>78</v>
      </c>
      <c r="D575" s="293">
        <v>300</v>
      </c>
      <c r="E575" s="207"/>
      <c r="F575" s="219">
        <f>+D575*E575</f>
        <v>0</v>
      </c>
    </row>
    <row r="576" spans="1:7">
      <c r="A576" s="158"/>
      <c r="B576" s="159" t="s">
        <v>2</v>
      </c>
      <c r="C576" s="160">
        <v>6300</v>
      </c>
      <c r="D576" s="161"/>
      <c r="E576" s="209"/>
      <c r="F576" s="210">
        <f>SUM(F569:F575)</f>
        <v>0</v>
      </c>
      <c r="G576" s="248"/>
    </row>
    <row r="577" spans="1:7">
      <c r="A577" s="172"/>
      <c r="B577" s="173"/>
      <c r="C577" s="183"/>
      <c r="D577" s="157"/>
      <c r="E577" s="207"/>
      <c r="F577" s="208"/>
      <c r="G577" s="248"/>
    </row>
    <row r="578" spans="1:7">
      <c r="A578" s="179">
        <v>6400</v>
      </c>
      <c r="B578" s="148" t="s">
        <v>17</v>
      </c>
      <c r="C578" s="149"/>
      <c r="D578" s="157"/>
      <c r="E578" s="207"/>
      <c r="F578" s="208"/>
      <c r="G578" s="248"/>
    </row>
    <row r="579" spans="1:7" ht="36">
      <c r="A579" s="154">
        <v>6401</v>
      </c>
      <c r="B579" s="155" t="s">
        <v>227</v>
      </c>
      <c r="C579" s="156" t="s">
        <v>33</v>
      </c>
      <c r="D579" s="157">
        <v>1</v>
      </c>
      <c r="E579" s="207"/>
      <c r="F579" s="219">
        <f>+D579*E579</f>
        <v>0</v>
      </c>
      <c r="G579" s="248"/>
    </row>
    <row r="580" spans="1:7">
      <c r="A580" s="154">
        <v>6402</v>
      </c>
      <c r="B580" s="155" t="s">
        <v>166</v>
      </c>
      <c r="C580" s="156" t="s">
        <v>33</v>
      </c>
      <c r="D580" s="157">
        <v>4</v>
      </c>
      <c r="E580" s="207"/>
      <c r="F580" s="219">
        <f>+D580*E580</f>
        <v>0</v>
      </c>
      <c r="G580" s="248"/>
    </row>
    <row r="581" spans="1:7" ht="24">
      <c r="A581" s="154">
        <v>6403</v>
      </c>
      <c r="B581" s="155" t="s">
        <v>228</v>
      </c>
      <c r="C581" s="156" t="s">
        <v>32</v>
      </c>
      <c r="D581" s="157">
        <v>103.8</v>
      </c>
      <c r="E581" s="207"/>
      <c r="F581" s="219">
        <f t="shared" ref="F581:F596" si="49">+D581*E581</f>
        <v>0</v>
      </c>
      <c r="G581" s="248"/>
    </row>
    <row r="582" spans="1:7" ht="24">
      <c r="A582" s="154">
        <v>6404</v>
      </c>
      <c r="B582" s="155" t="s">
        <v>174</v>
      </c>
      <c r="C582" s="156" t="s">
        <v>32</v>
      </c>
      <c r="D582" s="157">
        <v>15</v>
      </c>
      <c r="E582" s="207"/>
      <c r="F582" s="219">
        <f t="shared" si="49"/>
        <v>0</v>
      </c>
      <c r="G582" s="248"/>
    </row>
    <row r="583" spans="1:7" ht="24">
      <c r="A583" s="154">
        <v>6405</v>
      </c>
      <c r="B583" s="155" t="s">
        <v>229</v>
      </c>
      <c r="C583" s="156" t="s">
        <v>33</v>
      </c>
      <c r="D583" s="157">
        <v>16</v>
      </c>
      <c r="E583" s="207"/>
      <c r="F583" s="219">
        <f t="shared" si="49"/>
        <v>0</v>
      </c>
      <c r="G583" s="248"/>
    </row>
    <row r="584" spans="1:7" ht="36">
      <c r="A584" s="154">
        <v>6406</v>
      </c>
      <c r="B584" s="155" t="s">
        <v>230</v>
      </c>
      <c r="C584" s="156" t="s">
        <v>33</v>
      </c>
      <c r="D584" s="157">
        <v>1</v>
      </c>
      <c r="E584" s="207"/>
      <c r="F584" s="219">
        <f t="shared" si="49"/>
        <v>0</v>
      </c>
      <c r="G584" s="248"/>
    </row>
    <row r="585" spans="1:7" ht="24">
      <c r="A585" s="154">
        <v>6407</v>
      </c>
      <c r="B585" s="155" t="s">
        <v>231</v>
      </c>
      <c r="C585" s="156" t="s">
        <v>33</v>
      </c>
      <c r="D585" s="157">
        <v>1</v>
      </c>
      <c r="E585" s="207"/>
      <c r="F585" s="219">
        <f t="shared" si="49"/>
        <v>0</v>
      </c>
      <c r="G585" s="248"/>
    </row>
    <row r="586" spans="1:7" ht="24">
      <c r="A586" s="154">
        <v>6408</v>
      </c>
      <c r="B586" s="155" t="s">
        <v>232</v>
      </c>
      <c r="C586" s="156" t="s">
        <v>33</v>
      </c>
      <c r="D586" s="157">
        <v>1</v>
      </c>
      <c r="E586" s="207"/>
      <c r="F586" s="219">
        <f t="shared" si="49"/>
        <v>0</v>
      </c>
      <c r="G586" s="248"/>
    </row>
    <row r="587" spans="1:7">
      <c r="A587" s="154">
        <v>6409</v>
      </c>
      <c r="B587" s="155" t="s">
        <v>233</v>
      </c>
      <c r="C587" s="156" t="s">
        <v>35</v>
      </c>
      <c r="D587" s="157">
        <v>0.5</v>
      </c>
      <c r="E587" s="207"/>
      <c r="F587" s="219">
        <f t="shared" si="49"/>
        <v>0</v>
      </c>
      <c r="G587" s="248"/>
    </row>
    <row r="588" spans="1:7">
      <c r="A588" s="154">
        <v>6410</v>
      </c>
      <c r="B588" s="155" t="s">
        <v>173</v>
      </c>
      <c r="C588" s="156" t="s">
        <v>33</v>
      </c>
      <c r="D588" s="157">
        <v>1</v>
      </c>
      <c r="E588" s="207"/>
      <c r="F588" s="219">
        <f t="shared" si="49"/>
        <v>0</v>
      </c>
      <c r="G588" s="248"/>
    </row>
    <row r="589" spans="1:7">
      <c r="A589" s="154">
        <v>6411</v>
      </c>
      <c r="B589" s="155" t="s">
        <v>234</v>
      </c>
      <c r="C589" s="156" t="s">
        <v>33</v>
      </c>
      <c r="D589" s="157">
        <v>3</v>
      </c>
      <c r="E589" s="207"/>
      <c r="F589" s="219">
        <f t="shared" si="49"/>
        <v>0</v>
      </c>
      <c r="G589" s="248"/>
    </row>
    <row r="590" spans="1:7">
      <c r="A590" s="154">
        <v>6412</v>
      </c>
      <c r="B590" s="155" t="s">
        <v>237</v>
      </c>
      <c r="C590" s="156" t="s">
        <v>61</v>
      </c>
      <c r="D590" s="157">
        <v>1</v>
      </c>
      <c r="E590" s="207"/>
      <c r="F590" s="219">
        <f t="shared" si="49"/>
        <v>0</v>
      </c>
      <c r="G590" s="248"/>
    </row>
    <row r="591" spans="1:7">
      <c r="A591" s="154">
        <v>6413</v>
      </c>
      <c r="B591" s="155" t="s">
        <v>240</v>
      </c>
      <c r="C591" s="156" t="s">
        <v>61</v>
      </c>
      <c r="D591" s="157">
        <v>2</v>
      </c>
      <c r="E591" s="207"/>
      <c r="F591" s="219">
        <f t="shared" si="49"/>
        <v>0</v>
      </c>
      <c r="G591" s="248"/>
    </row>
    <row r="592" spans="1:7" ht="24">
      <c r="A592" s="154">
        <v>6414</v>
      </c>
      <c r="B592" s="155" t="s">
        <v>241</v>
      </c>
      <c r="C592" s="156" t="s">
        <v>32</v>
      </c>
      <c r="D592" s="157">
        <v>12.6</v>
      </c>
      <c r="E592" s="207"/>
      <c r="F592" s="219">
        <f t="shared" si="49"/>
        <v>0</v>
      </c>
      <c r="G592" s="248"/>
    </row>
    <row r="593" spans="1:7" ht="24">
      <c r="A593" s="154">
        <v>6415</v>
      </c>
      <c r="B593" s="155" t="s">
        <v>242</v>
      </c>
      <c r="C593" s="156" t="s">
        <v>32</v>
      </c>
      <c r="D593" s="157">
        <v>201.6</v>
      </c>
      <c r="E593" s="207"/>
      <c r="F593" s="219">
        <f t="shared" si="49"/>
        <v>0</v>
      </c>
      <c r="G593" s="248"/>
    </row>
    <row r="594" spans="1:7" ht="24">
      <c r="A594" s="154">
        <v>6416</v>
      </c>
      <c r="B594" s="155" t="s">
        <v>243</v>
      </c>
      <c r="C594" s="156" t="s">
        <v>32</v>
      </c>
      <c r="D594" s="157">
        <v>36</v>
      </c>
      <c r="E594" s="207"/>
      <c r="F594" s="219">
        <f t="shared" si="49"/>
        <v>0</v>
      </c>
      <c r="G594" s="248"/>
    </row>
    <row r="595" spans="1:7" ht="24">
      <c r="A595" s="154">
        <v>6417</v>
      </c>
      <c r="B595" s="155" t="s">
        <v>244</v>
      </c>
      <c r="C595" s="156" t="s">
        <v>32</v>
      </c>
      <c r="D595" s="157">
        <v>45</v>
      </c>
      <c r="E595" s="207"/>
      <c r="F595" s="219">
        <f t="shared" si="49"/>
        <v>0</v>
      </c>
      <c r="G595" s="248"/>
    </row>
    <row r="596" spans="1:7" ht="24">
      <c r="A596" s="154">
        <v>6418</v>
      </c>
      <c r="B596" s="155" t="s">
        <v>281</v>
      </c>
      <c r="C596" s="156" t="s">
        <v>33</v>
      </c>
      <c r="D596" s="157">
        <v>16</v>
      </c>
      <c r="E596" s="207"/>
      <c r="F596" s="219">
        <f t="shared" si="49"/>
        <v>0</v>
      </c>
      <c r="G596" s="248"/>
    </row>
    <row r="597" spans="1:7">
      <c r="A597" s="158"/>
      <c r="B597" s="159" t="s">
        <v>2</v>
      </c>
      <c r="C597" s="160">
        <v>6400</v>
      </c>
      <c r="D597" s="161"/>
      <c r="E597" s="209"/>
      <c r="F597" s="210">
        <f>SUM(F579:F596)</f>
        <v>0</v>
      </c>
      <c r="G597" s="248"/>
    </row>
    <row r="598" spans="1:7">
      <c r="A598" s="162"/>
      <c r="B598" s="163"/>
      <c r="C598" s="164"/>
      <c r="D598" s="157"/>
      <c r="E598" s="207"/>
      <c r="F598" s="208"/>
      <c r="G598" s="248"/>
    </row>
    <row r="599" spans="1:7" ht="19.5">
      <c r="A599" s="198" t="s">
        <v>87</v>
      </c>
      <c r="B599" s="199" t="s">
        <v>82</v>
      </c>
      <c r="C599" s="200"/>
      <c r="D599" s="201"/>
      <c r="E599" s="212"/>
      <c r="F599" s="213"/>
      <c r="G599" s="248"/>
    </row>
    <row r="600" spans="1:7">
      <c r="A600" s="172"/>
      <c r="B600" s="173"/>
      <c r="C600" s="183"/>
      <c r="D600" s="157"/>
      <c r="E600" s="207"/>
      <c r="F600" s="208"/>
      <c r="G600" s="248"/>
    </row>
    <row r="601" spans="1:7">
      <c r="A601" s="179">
        <v>6500</v>
      </c>
      <c r="B601" s="170" t="s">
        <v>22</v>
      </c>
      <c r="C601" s="156"/>
      <c r="D601" s="157"/>
      <c r="E601" s="207"/>
      <c r="F601" s="208"/>
      <c r="G601" s="248"/>
    </row>
    <row r="602" spans="1:7" ht="24">
      <c r="A602" s="154">
        <v>6501</v>
      </c>
      <c r="B602" s="155" t="s">
        <v>248</v>
      </c>
      <c r="C602" s="156" t="s">
        <v>32</v>
      </c>
      <c r="D602" s="157">
        <v>128</v>
      </c>
      <c r="E602" s="207"/>
      <c r="F602" s="219">
        <f t="shared" ref="F602" si="50">+D602*E602</f>
        <v>0</v>
      </c>
      <c r="G602" s="248"/>
    </row>
    <row r="603" spans="1:7" ht="22.5" customHeight="1">
      <c r="A603" s="154">
        <v>6502</v>
      </c>
      <c r="B603" s="155" t="s">
        <v>136</v>
      </c>
      <c r="C603" s="156" t="s">
        <v>36</v>
      </c>
      <c r="D603" s="157">
        <v>34.630000000000003</v>
      </c>
      <c r="E603" s="207"/>
      <c r="F603" s="219">
        <f t="shared" ref="F603:F611" si="51">+D603*E603</f>
        <v>0</v>
      </c>
      <c r="G603" s="248"/>
    </row>
    <row r="604" spans="1:7" ht="22.5" customHeight="1">
      <c r="A604" s="154">
        <v>6503</v>
      </c>
      <c r="B604" s="155" t="s">
        <v>162</v>
      </c>
      <c r="C604" s="156" t="s">
        <v>36</v>
      </c>
      <c r="D604" s="157">
        <v>1.78</v>
      </c>
      <c r="E604" s="207"/>
      <c r="F604" s="219">
        <f t="shared" si="51"/>
        <v>0</v>
      </c>
      <c r="G604" s="248"/>
    </row>
    <row r="605" spans="1:7" ht="24">
      <c r="A605" s="154">
        <v>6504</v>
      </c>
      <c r="B605" s="155" t="s">
        <v>177</v>
      </c>
      <c r="C605" s="156" t="s">
        <v>35</v>
      </c>
      <c r="D605" s="157">
        <v>1074</v>
      </c>
      <c r="E605" s="207"/>
      <c r="F605" s="219">
        <f t="shared" si="51"/>
        <v>0</v>
      </c>
      <c r="G605" s="248"/>
    </row>
    <row r="606" spans="1:7">
      <c r="A606" s="154">
        <v>6505</v>
      </c>
      <c r="B606" s="155" t="s">
        <v>163</v>
      </c>
      <c r="C606" s="156" t="s">
        <v>36</v>
      </c>
      <c r="D606" s="157">
        <v>8.9499999999999993</v>
      </c>
      <c r="E606" s="207"/>
      <c r="F606" s="219">
        <f t="shared" si="51"/>
        <v>0</v>
      </c>
      <c r="G606" s="248"/>
    </row>
    <row r="607" spans="1:7" ht="24">
      <c r="A607" s="154">
        <v>6506</v>
      </c>
      <c r="B607" s="155" t="s">
        <v>164</v>
      </c>
      <c r="C607" s="156" t="s">
        <v>36</v>
      </c>
      <c r="D607" s="157">
        <v>8.9499999999999993</v>
      </c>
      <c r="E607" s="207"/>
      <c r="F607" s="219">
        <f t="shared" si="51"/>
        <v>0</v>
      </c>
      <c r="G607" s="248"/>
    </row>
    <row r="608" spans="1:7">
      <c r="A608" s="154">
        <v>6507</v>
      </c>
      <c r="B608" s="155" t="s">
        <v>178</v>
      </c>
      <c r="C608" s="156" t="s">
        <v>21</v>
      </c>
      <c r="D608" s="157">
        <v>87.5</v>
      </c>
      <c r="E608" s="207"/>
      <c r="F608" s="219">
        <f t="shared" si="51"/>
        <v>0</v>
      </c>
      <c r="G608" s="248"/>
    </row>
    <row r="609" spans="1:7" ht="24">
      <c r="A609" s="154">
        <v>6508</v>
      </c>
      <c r="B609" s="155" t="s">
        <v>183</v>
      </c>
      <c r="C609" s="156" t="s">
        <v>21</v>
      </c>
      <c r="D609" s="293">
        <v>26.22</v>
      </c>
      <c r="E609" s="207"/>
      <c r="F609" s="219">
        <f t="shared" si="51"/>
        <v>0</v>
      </c>
    </row>
    <row r="610" spans="1:7" ht="27.75" customHeight="1">
      <c r="A610" s="154">
        <v>6509</v>
      </c>
      <c r="B610" s="155" t="s">
        <v>184</v>
      </c>
      <c r="C610" s="156" t="s">
        <v>36</v>
      </c>
      <c r="D610" s="157">
        <v>23.9</v>
      </c>
      <c r="E610" s="207"/>
      <c r="F610" s="219">
        <f t="shared" si="51"/>
        <v>0</v>
      </c>
      <c r="G610" s="248"/>
    </row>
    <row r="611" spans="1:7" ht="36">
      <c r="A611" s="154">
        <v>6510</v>
      </c>
      <c r="B611" s="155" t="s">
        <v>165</v>
      </c>
      <c r="C611" s="156" t="s">
        <v>36</v>
      </c>
      <c r="D611" s="157">
        <v>10.73</v>
      </c>
      <c r="E611" s="207"/>
      <c r="F611" s="219">
        <f t="shared" si="51"/>
        <v>0</v>
      </c>
      <c r="G611" s="248"/>
    </row>
    <row r="612" spans="1:7">
      <c r="A612" s="158"/>
      <c r="B612" s="159" t="s">
        <v>2</v>
      </c>
      <c r="C612" s="160">
        <v>6500</v>
      </c>
      <c r="D612" s="161"/>
      <c r="E612" s="209"/>
      <c r="F612" s="210">
        <f>SUM(F602:F611)</f>
        <v>0</v>
      </c>
      <c r="G612" s="248"/>
    </row>
    <row r="613" spans="1:7">
      <c r="A613" s="172"/>
      <c r="B613" s="173"/>
      <c r="C613" s="174"/>
      <c r="D613" s="157"/>
      <c r="E613" s="207"/>
      <c r="F613" s="208"/>
      <c r="G613" s="248"/>
    </row>
    <row r="614" spans="1:7">
      <c r="A614" s="179">
        <v>6600</v>
      </c>
      <c r="B614" s="148" t="s">
        <v>3</v>
      </c>
      <c r="C614" s="149"/>
      <c r="D614" s="157"/>
      <c r="E614" s="207"/>
      <c r="F614" s="208"/>
      <c r="G614" s="248"/>
    </row>
    <row r="615" spans="1:7">
      <c r="A615" s="154"/>
      <c r="B615" s="171" t="s">
        <v>102</v>
      </c>
      <c r="C615" s="156"/>
      <c r="D615" s="258"/>
      <c r="E615" s="207"/>
      <c r="F615" s="219"/>
      <c r="G615" s="248"/>
    </row>
    <row r="616" spans="1:7">
      <c r="A616" s="154">
        <v>6601</v>
      </c>
      <c r="B616" s="155" t="s">
        <v>185</v>
      </c>
      <c r="C616" s="156" t="s">
        <v>21</v>
      </c>
      <c r="D616" s="258">
        <v>554.16</v>
      </c>
      <c r="E616" s="207"/>
      <c r="F616" s="219">
        <f t="shared" ref="F616:F619" si="52">+D616*E616</f>
        <v>0</v>
      </c>
      <c r="G616" s="248"/>
    </row>
    <row r="617" spans="1:7" ht="24">
      <c r="A617" s="154">
        <v>6602</v>
      </c>
      <c r="B617" s="155" t="s">
        <v>177</v>
      </c>
      <c r="C617" s="156" t="s">
        <v>35</v>
      </c>
      <c r="D617" s="258">
        <v>10636.3</v>
      </c>
      <c r="E617" s="207"/>
      <c r="F617" s="219">
        <f t="shared" si="52"/>
        <v>0</v>
      </c>
      <c r="G617" s="248"/>
    </row>
    <row r="618" spans="1:7">
      <c r="A618" s="154">
        <v>6603</v>
      </c>
      <c r="B618" s="155" t="s">
        <v>163</v>
      </c>
      <c r="C618" s="156" t="s">
        <v>36</v>
      </c>
      <c r="D618" s="258">
        <v>84.68</v>
      </c>
      <c r="E618" s="207"/>
      <c r="F618" s="219">
        <f t="shared" si="52"/>
        <v>0</v>
      </c>
      <c r="G618" s="248"/>
    </row>
    <row r="619" spans="1:7" ht="24">
      <c r="A619" s="154">
        <v>6604</v>
      </c>
      <c r="B619" s="155" t="s">
        <v>186</v>
      </c>
      <c r="C619" s="156" t="s">
        <v>36</v>
      </c>
      <c r="D619" s="258">
        <v>84.68</v>
      </c>
      <c r="E619" s="207"/>
      <c r="F619" s="219">
        <f t="shared" si="52"/>
        <v>0</v>
      </c>
      <c r="G619" s="248"/>
    </row>
    <row r="620" spans="1:7">
      <c r="A620" s="154"/>
      <c r="B620" s="171" t="s">
        <v>104</v>
      </c>
      <c r="C620" s="156"/>
      <c r="D620" s="157"/>
      <c r="E620" s="207"/>
      <c r="F620" s="219"/>
      <c r="G620" s="248"/>
    </row>
    <row r="621" spans="1:7" ht="24">
      <c r="A621" s="154">
        <v>6605</v>
      </c>
      <c r="B621" s="155" t="s">
        <v>287</v>
      </c>
      <c r="C621" s="156" t="s">
        <v>35</v>
      </c>
      <c r="D621" s="157">
        <v>30354.04</v>
      </c>
      <c r="E621" s="207"/>
      <c r="F621" s="219">
        <f t="shared" ref="F621" si="53">+D621*E621</f>
        <v>0</v>
      </c>
      <c r="G621" s="248"/>
    </row>
    <row r="622" spans="1:7">
      <c r="A622" s="158"/>
      <c r="B622" s="159" t="s">
        <v>2</v>
      </c>
      <c r="C622" s="160">
        <v>6600</v>
      </c>
      <c r="D622" s="161"/>
      <c r="E622" s="209"/>
      <c r="F622" s="210">
        <f>SUM(F615:F621)</f>
        <v>0</v>
      </c>
      <c r="G622" s="248"/>
    </row>
    <row r="623" spans="1:7">
      <c r="A623" s="172"/>
      <c r="B623" s="173"/>
      <c r="C623" s="174"/>
      <c r="D623" s="157"/>
      <c r="E623" s="207"/>
      <c r="F623" s="208"/>
      <c r="G623" s="248"/>
    </row>
    <row r="624" spans="1:7">
      <c r="A624" s="179">
        <v>6700</v>
      </c>
      <c r="B624" s="148" t="s">
        <v>6</v>
      </c>
      <c r="C624" s="149"/>
      <c r="D624" s="157"/>
      <c r="E624" s="207"/>
      <c r="F624" s="208"/>
      <c r="G624" s="248"/>
    </row>
    <row r="625" spans="1:7" ht="24">
      <c r="A625" s="154">
        <v>6701</v>
      </c>
      <c r="B625" s="155" t="s">
        <v>187</v>
      </c>
      <c r="C625" s="156" t="s">
        <v>21</v>
      </c>
      <c r="D625" s="157">
        <v>57</v>
      </c>
      <c r="E625" s="207"/>
      <c r="F625" s="219">
        <f>+D625*E625</f>
        <v>0</v>
      </c>
      <c r="G625" s="248"/>
    </row>
    <row r="626" spans="1:7">
      <c r="A626" s="158"/>
      <c r="B626" s="159" t="s">
        <v>2</v>
      </c>
      <c r="C626" s="160">
        <v>6700</v>
      </c>
      <c r="D626" s="161"/>
      <c r="E626" s="209"/>
      <c r="F626" s="210">
        <f>SUM(F625:F625)</f>
        <v>0</v>
      </c>
      <c r="G626" s="248"/>
    </row>
    <row r="627" spans="1:7">
      <c r="A627" s="172"/>
      <c r="B627" s="173"/>
      <c r="C627" s="174"/>
      <c r="D627" s="157"/>
      <c r="E627" s="207"/>
      <c r="F627" s="208"/>
      <c r="G627" s="248"/>
    </row>
    <row r="628" spans="1:7">
      <c r="A628" s="179">
        <v>6800</v>
      </c>
      <c r="B628" s="148" t="s">
        <v>8</v>
      </c>
      <c r="C628" s="149"/>
      <c r="D628" s="157"/>
      <c r="E628" s="207"/>
      <c r="F628" s="208"/>
      <c r="G628" s="248"/>
    </row>
    <row r="629" spans="1:7">
      <c r="A629" s="154">
        <v>6801</v>
      </c>
      <c r="B629" s="155" t="s">
        <v>181</v>
      </c>
      <c r="C629" s="156" t="s">
        <v>21</v>
      </c>
      <c r="D629" s="157">
        <v>114</v>
      </c>
      <c r="E629" s="207"/>
      <c r="F629" s="219">
        <f t="shared" ref="F629:F630" si="54">+D629*E629</f>
        <v>0</v>
      </c>
      <c r="G629" s="248"/>
    </row>
    <row r="630" spans="1:7">
      <c r="A630" s="154">
        <v>6802</v>
      </c>
      <c r="B630" s="155" t="s">
        <v>182</v>
      </c>
      <c r="C630" s="156" t="s">
        <v>21</v>
      </c>
      <c r="D630" s="157">
        <v>114</v>
      </c>
      <c r="E630" s="207"/>
      <c r="F630" s="219">
        <f t="shared" si="54"/>
        <v>0</v>
      </c>
      <c r="G630" s="248"/>
    </row>
    <row r="631" spans="1:7">
      <c r="A631" s="158"/>
      <c r="B631" s="159" t="s">
        <v>2</v>
      </c>
      <c r="C631" s="160">
        <v>6800</v>
      </c>
      <c r="D631" s="161"/>
      <c r="E631" s="209"/>
      <c r="F631" s="210">
        <f>SUM(F629:F630)</f>
        <v>0</v>
      </c>
      <c r="G631" s="248"/>
    </row>
    <row r="632" spans="1:7">
      <c r="A632" s="162"/>
      <c r="B632" s="163"/>
      <c r="C632" s="164"/>
      <c r="D632" s="157"/>
      <c r="E632" s="207"/>
      <c r="F632" s="208"/>
      <c r="G632" s="248"/>
    </row>
    <row r="633" spans="1:7">
      <c r="A633" s="179">
        <v>6900</v>
      </c>
      <c r="B633" s="148" t="s">
        <v>9</v>
      </c>
      <c r="C633" s="149"/>
      <c r="D633" s="157"/>
      <c r="E633" s="207"/>
      <c r="F633" s="208"/>
      <c r="G633" s="248"/>
    </row>
    <row r="634" spans="1:7" ht="24">
      <c r="A634" s="154">
        <v>6901</v>
      </c>
      <c r="B634" s="155" t="s">
        <v>127</v>
      </c>
      <c r="C634" s="292" t="s">
        <v>180</v>
      </c>
      <c r="D634" s="293">
        <v>904.4</v>
      </c>
      <c r="E634" s="207"/>
      <c r="F634" s="219">
        <f t="shared" ref="F634:F635" si="55">+D634*E634</f>
        <v>0</v>
      </c>
    </row>
    <row r="635" spans="1:7">
      <c r="A635" s="154">
        <v>6902</v>
      </c>
      <c r="B635" s="155" t="s">
        <v>128</v>
      </c>
      <c r="C635" s="292" t="s">
        <v>161</v>
      </c>
      <c r="D635" s="293">
        <v>45.22</v>
      </c>
      <c r="E635" s="207"/>
      <c r="F635" s="219">
        <f t="shared" si="55"/>
        <v>0</v>
      </c>
    </row>
    <row r="636" spans="1:7">
      <c r="A636" s="154">
        <v>6903</v>
      </c>
      <c r="B636" s="155" t="s">
        <v>284</v>
      </c>
      <c r="C636" s="292" t="s">
        <v>79</v>
      </c>
      <c r="D636" s="293">
        <v>2812.68</v>
      </c>
      <c r="E636" s="207"/>
      <c r="F636" s="219">
        <f>+D636*E636</f>
        <v>0</v>
      </c>
    </row>
    <row r="637" spans="1:7">
      <c r="A637" s="154">
        <v>6904</v>
      </c>
      <c r="B637" s="155" t="s">
        <v>163</v>
      </c>
      <c r="C637" s="292" t="s">
        <v>161</v>
      </c>
      <c r="D637" s="293">
        <v>90.44</v>
      </c>
      <c r="E637" s="207"/>
      <c r="F637" s="219">
        <f t="shared" ref="F637:F639" si="56">+D637*E637</f>
        <v>0</v>
      </c>
    </row>
    <row r="638" spans="1:7" ht="24">
      <c r="A638" s="154">
        <v>6905</v>
      </c>
      <c r="B638" s="155" t="s">
        <v>164</v>
      </c>
      <c r="C638" s="292" t="s">
        <v>161</v>
      </c>
      <c r="D638" s="293">
        <v>90.44</v>
      </c>
      <c r="E638" s="207"/>
      <c r="F638" s="219">
        <f t="shared" si="56"/>
        <v>0</v>
      </c>
    </row>
    <row r="639" spans="1:7" ht="24">
      <c r="A639" s="154">
        <v>6906</v>
      </c>
      <c r="B639" s="155" t="s">
        <v>285</v>
      </c>
      <c r="C639" s="292" t="s">
        <v>180</v>
      </c>
      <c r="D639" s="293">
        <v>904.4</v>
      </c>
      <c r="E639" s="207"/>
      <c r="F639" s="219">
        <f t="shared" si="56"/>
        <v>0</v>
      </c>
    </row>
    <row r="640" spans="1:7" ht="24">
      <c r="A640" s="154">
        <v>6907</v>
      </c>
      <c r="B640" s="155" t="s">
        <v>286</v>
      </c>
      <c r="C640" s="292" t="s">
        <v>78</v>
      </c>
      <c r="D640" s="293">
        <v>300</v>
      </c>
      <c r="E640" s="207"/>
      <c r="F640" s="219">
        <f>+D640*E640</f>
        <v>0</v>
      </c>
    </row>
    <row r="641" spans="1:7">
      <c r="A641" s="158"/>
      <c r="B641" s="159" t="s">
        <v>2</v>
      </c>
      <c r="C641" s="160">
        <v>6900</v>
      </c>
      <c r="D641" s="161"/>
      <c r="E641" s="209"/>
      <c r="F641" s="210">
        <f>SUM(F634:F640)</f>
        <v>0</v>
      </c>
      <c r="G641" s="248"/>
    </row>
    <row r="642" spans="1:7">
      <c r="A642" s="162"/>
      <c r="B642" s="163"/>
      <c r="C642" s="164"/>
      <c r="D642" s="157"/>
      <c r="E642" s="207"/>
      <c r="F642" s="208"/>
      <c r="G642" s="248"/>
    </row>
    <row r="643" spans="1:7">
      <c r="A643" s="179">
        <v>7000</v>
      </c>
      <c r="B643" s="148" t="s">
        <v>50</v>
      </c>
      <c r="C643" s="149"/>
      <c r="D643" s="157"/>
      <c r="E643" s="207"/>
      <c r="F643" s="208"/>
      <c r="G643" s="248"/>
    </row>
    <row r="644" spans="1:7" ht="36">
      <c r="A644" s="154">
        <v>7001</v>
      </c>
      <c r="B644" s="155" t="s">
        <v>279</v>
      </c>
      <c r="C644" s="156" t="s">
        <v>21</v>
      </c>
      <c r="D644" s="157">
        <v>57</v>
      </c>
      <c r="E644" s="207"/>
      <c r="F644" s="219">
        <f t="shared" ref="F644:F645" si="57">+D644*E644</f>
        <v>0</v>
      </c>
      <c r="G644" s="248"/>
    </row>
    <row r="645" spans="1:7" ht="24">
      <c r="A645" s="154">
        <v>7002</v>
      </c>
      <c r="B645" s="155" t="s">
        <v>280</v>
      </c>
      <c r="C645" s="156" t="s">
        <v>21</v>
      </c>
      <c r="D645" s="157">
        <v>3.52</v>
      </c>
      <c r="E645" s="207"/>
      <c r="F645" s="219">
        <f t="shared" si="57"/>
        <v>0</v>
      </c>
      <c r="G645" s="248"/>
    </row>
    <row r="646" spans="1:7">
      <c r="A646" s="158"/>
      <c r="B646" s="159" t="s">
        <v>2</v>
      </c>
      <c r="C646" s="160">
        <v>7000</v>
      </c>
      <c r="D646" s="161"/>
      <c r="E646" s="209"/>
      <c r="F646" s="210">
        <f>SUM(F644:F645)</f>
        <v>0</v>
      </c>
      <c r="G646" s="248"/>
    </row>
    <row r="647" spans="1:7">
      <c r="A647" s="162"/>
      <c r="B647" s="163"/>
      <c r="C647" s="164"/>
      <c r="D647" s="157"/>
      <c r="E647" s="207"/>
      <c r="F647" s="208"/>
      <c r="G647" s="248"/>
    </row>
    <row r="648" spans="1:7">
      <c r="A648" s="179">
        <v>7100</v>
      </c>
      <c r="B648" s="148" t="s">
        <v>11</v>
      </c>
      <c r="C648" s="149"/>
      <c r="D648" s="157"/>
      <c r="E648" s="207"/>
      <c r="F648" s="208"/>
      <c r="G648" s="248"/>
    </row>
    <row r="649" spans="1:7">
      <c r="A649" s="154">
        <v>7101</v>
      </c>
      <c r="B649" s="155" t="s">
        <v>200</v>
      </c>
      <c r="C649" s="156" t="s">
        <v>21</v>
      </c>
      <c r="D649" s="157">
        <v>114</v>
      </c>
      <c r="E649" s="207"/>
      <c r="F649" s="219">
        <f>+D649*E649</f>
        <v>0</v>
      </c>
      <c r="G649" s="248"/>
    </row>
    <row r="650" spans="1:7" ht="31.5" customHeight="1">
      <c r="A650" s="154">
        <v>7102</v>
      </c>
      <c r="B650" s="155" t="s">
        <v>283</v>
      </c>
      <c r="C650" s="156" t="s">
        <v>21</v>
      </c>
      <c r="D650" s="157">
        <v>904.4</v>
      </c>
      <c r="E650" s="207"/>
      <c r="F650" s="219">
        <f>+D650*E650</f>
        <v>0</v>
      </c>
      <c r="G650" s="248"/>
    </row>
    <row r="651" spans="1:7">
      <c r="A651" s="158"/>
      <c r="B651" s="159" t="s">
        <v>2</v>
      </c>
      <c r="C651" s="160">
        <v>7100</v>
      </c>
      <c r="D651" s="161"/>
      <c r="E651" s="209"/>
      <c r="F651" s="210">
        <f>SUM(F649:F650)</f>
        <v>0</v>
      </c>
      <c r="G651" s="248"/>
    </row>
    <row r="652" spans="1:7" s="255" customFormat="1">
      <c r="A652" s="162"/>
      <c r="B652" s="163"/>
      <c r="C652" s="164"/>
      <c r="D652" s="177"/>
      <c r="E652" s="214"/>
      <c r="F652" s="215"/>
      <c r="G652" s="257"/>
    </row>
    <row r="653" spans="1:7">
      <c r="A653" s="179">
        <v>7200</v>
      </c>
      <c r="B653" s="148" t="s">
        <v>13</v>
      </c>
      <c r="C653" s="149"/>
      <c r="D653" s="157"/>
      <c r="E653" s="207"/>
      <c r="F653" s="208"/>
      <c r="G653" s="248"/>
    </row>
    <row r="654" spans="1:7">
      <c r="A654" s="147"/>
      <c r="B654" s="148" t="s">
        <v>14</v>
      </c>
      <c r="C654" s="149"/>
      <c r="D654" s="157"/>
      <c r="E654" s="207"/>
      <c r="F654" s="208"/>
      <c r="G654" s="248"/>
    </row>
    <row r="655" spans="1:7" ht="24">
      <c r="A655" s="154">
        <v>7201</v>
      </c>
      <c r="B655" s="155" t="s">
        <v>214</v>
      </c>
      <c r="C655" s="156" t="s">
        <v>32</v>
      </c>
      <c r="D655" s="157">
        <v>50</v>
      </c>
      <c r="E655" s="207"/>
      <c r="F655" s="219">
        <f t="shared" ref="F655:F657" si="58">+D655*E655</f>
        <v>0</v>
      </c>
      <c r="G655" s="248"/>
    </row>
    <row r="656" spans="1:7" ht="24">
      <c r="A656" s="154">
        <v>7202</v>
      </c>
      <c r="B656" s="155" t="s">
        <v>216</v>
      </c>
      <c r="C656" s="156" t="s">
        <v>33</v>
      </c>
      <c r="D656" s="157">
        <v>1</v>
      </c>
      <c r="E656" s="207"/>
      <c r="F656" s="219">
        <f t="shared" si="58"/>
        <v>0</v>
      </c>
      <c r="G656" s="248"/>
    </row>
    <row r="657" spans="1:7" ht="24">
      <c r="A657" s="154">
        <v>7203</v>
      </c>
      <c r="B657" s="155" t="s">
        <v>288</v>
      </c>
      <c r="C657" s="156" t="s">
        <v>33</v>
      </c>
      <c r="D657" s="157">
        <v>2</v>
      </c>
      <c r="E657" s="207"/>
      <c r="F657" s="219">
        <f t="shared" si="58"/>
        <v>0</v>
      </c>
      <c r="G657" s="248"/>
    </row>
    <row r="658" spans="1:7">
      <c r="A658" s="154"/>
      <c r="B658" s="170" t="s">
        <v>16</v>
      </c>
      <c r="C658" s="156"/>
      <c r="D658" s="157"/>
      <c r="E658" s="207"/>
      <c r="F658" s="219"/>
      <c r="G658" s="248"/>
    </row>
    <row r="659" spans="1:7" ht="36">
      <c r="A659" s="154">
        <v>7204</v>
      </c>
      <c r="B659" s="155" t="s">
        <v>259</v>
      </c>
      <c r="C659" s="156" t="s">
        <v>32</v>
      </c>
      <c r="D659" s="157">
        <v>170</v>
      </c>
      <c r="E659" s="207"/>
      <c r="F659" s="219">
        <f>+D659*E659</f>
        <v>0</v>
      </c>
      <c r="G659" s="248"/>
    </row>
    <row r="660" spans="1:7">
      <c r="A660" s="154">
        <v>7205</v>
      </c>
      <c r="B660" s="155" t="s">
        <v>226</v>
      </c>
      <c r="C660" s="156" t="s">
        <v>33</v>
      </c>
      <c r="D660" s="157">
        <v>13</v>
      </c>
      <c r="E660" s="207"/>
      <c r="F660" s="219">
        <f t="shared" ref="F660" si="59">+D660*E660</f>
        <v>0</v>
      </c>
      <c r="G660" s="248"/>
    </row>
    <row r="661" spans="1:7">
      <c r="A661" s="154">
        <v>7206</v>
      </c>
      <c r="B661" s="155" t="s">
        <v>289</v>
      </c>
      <c r="C661" s="156" t="s">
        <v>33</v>
      </c>
      <c r="D661" s="157">
        <v>12</v>
      </c>
      <c r="E661" s="207"/>
      <c r="F661" s="219">
        <f t="shared" ref="F661" si="60">+D661*E661</f>
        <v>0</v>
      </c>
      <c r="G661" s="248"/>
    </row>
    <row r="662" spans="1:7">
      <c r="A662" s="158"/>
      <c r="B662" s="159" t="s">
        <v>2</v>
      </c>
      <c r="C662" s="160">
        <v>7200</v>
      </c>
      <c r="D662" s="161"/>
      <c r="E662" s="209"/>
      <c r="F662" s="210">
        <f>SUM(F655:F661)</f>
        <v>0</v>
      </c>
      <c r="G662" s="248"/>
    </row>
    <row r="663" spans="1:7">
      <c r="A663" s="162"/>
      <c r="B663" s="166"/>
      <c r="C663" s="149"/>
      <c r="D663" s="157"/>
      <c r="E663" s="207"/>
      <c r="F663" s="208"/>
      <c r="G663" s="248"/>
    </row>
    <row r="664" spans="1:7">
      <c r="A664" s="179">
        <v>7300</v>
      </c>
      <c r="B664" s="148" t="s">
        <v>17</v>
      </c>
      <c r="C664" s="149"/>
      <c r="D664" s="157"/>
      <c r="E664" s="207"/>
      <c r="F664" s="208"/>
      <c r="G664" s="248"/>
    </row>
    <row r="665" spans="1:7" ht="36">
      <c r="A665" s="154">
        <v>7301</v>
      </c>
      <c r="B665" s="155" t="s">
        <v>227</v>
      </c>
      <c r="C665" s="156" t="s">
        <v>33</v>
      </c>
      <c r="D665" s="157">
        <v>1</v>
      </c>
      <c r="E665" s="207"/>
      <c r="F665" s="219">
        <f>+D665*E665</f>
        <v>0</v>
      </c>
      <c r="G665" s="248"/>
    </row>
    <row r="666" spans="1:7" ht="24">
      <c r="A666" s="154">
        <v>7302</v>
      </c>
      <c r="B666" s="155" t="s">
        <v>228</v>
      </c>
      <c r="C666" s="156" t="s">
        <v>32</v>
      </c>
      <c r="D666" s="157">
        <v>103.8</v>
      </c>
      <c r="E666" s="207"/>
      <c r="F666" s="219">
        <f t="shared" ref="F666:F681" si="61">+D666*E666</f>
        <v>0</v>
      </c>
      <c r="G666" s="248"/>
    </row>
    <row r="667" spans="1:7" ht="24">
      <c r="A667" s="154">
        <v>7303</v>
      </c>
      <c r="B667" s="155" t="s">
        <v>174</v>
      </c>
      <c r="C667" s="156" t="s">
        <v>32</v>
      </c>
      <c r="D667" s="157">
        <v>15</v>
      </c>
      <c r="E667" s="207"/>
      <c r="F667" s="219">
        <f t="shared" si="61"/>
        <v>0</v>
      </c>
      <c r="G667" s="248"/>
    </row>
    <row r="668" spans="1:7" ht="24">
      <c r="A668" s="154">
        <v>7304</v>
      </c>
      <c r="B668" s="155" t="s">
        <v>229</v>
      </c>
      <c r="C668" s="156" t="s">
        <v>33</v>
      </c>
      <c r="D668" s="157">
        <v>16</v>
      </c>
      <c r="E668" s="207"/>
      <c r="F668" s="219">
        <f t="shared" si="61"/>
        <v>0</v>
      </c>
      <c r="G668" s="248"/>
    </row>
    <row r="669" spans="1:7" ht="36">
      <c r="A669" s="154">
        <v>7305</v>
      </c>
      <c r="B669" s="155" t="s">
        <v>230</v>
      </c>
      <c r="C669" s="156" t="s">
        <v>33</v>
      </c>
      <c r="D669" s="157">
        <v>1</v>
      </c>
      <c r="E669" s="207"/>
      <c r="F669" s="219">
        <f t="shared" si="61"/>
        <v>0</v>
      </c>
      <c r="G669" s="248"/>
    </row>
    <row r="670" spans="1:7" ht="24">
      <c r="A670" s="154">
        <v>7306</v>
      </c>
      <c r="B670" s="155" t="s">
        <v>231</v>
      </c>
      <c r="C670" s="156" t="s">
        <v>33</v>
      </c>
      <c r="D670" s="157">
        <v>1</v>
      </c>
      <c r="E670" s="207"/>
      <c r="F670" s="219">
        <f t="shared" si="61"/>
        <v>0</v>
      </c>
      <c r="G670" s="248"/>
    </row>
    <row r="671" spans="1:7" ht="24">
      <c r="A671" s="154">
        <v>7307</v>
      </c>
      <c r="B671" s="155" t="s">
        <v>232</v>
      </c>
      <c r="C671" s="156" t="s">
        <v>33</v>
      </c>
      <c r="D671" s="157">
        <v>1</v>
      </c>
      <c r="E671" s="207"/>
      <c r="F671" s="219">
        <f t="shared" si="61"/>
        <v>0</v>
      </c>
      <c r="G671" s="248"/>
    </row>
    <row r="672" spans="1:7">
      <c r="A672" s="154">
        <v>7308</v>
      </c>
      <c r="B672" s="155" t="s">
        <v>233</v>
      </c>
      <c r="C672" s="156" t="s">
        <v>35</v>
      </c>
      <c r="D672" s="157">
        <v>0.5</v>
      </c>
      <c r="E672" s="207"/>
      <c r="F672" s="219">
        <f t="shared" si="61"/>
        <v>0</v>
      </c>
      <c r="G672" s="248"/>
    </row>
    <row r="673" spans="1:7">
      <c r="A673" s="154">
        <v>7309</v>
      </c>
      <c r="B673" s="155" t="s">
        <v>173</v>
      </c>
      <c r="C673" s="156" t="s">
        <v>33</v>
      </c>
      <c r="D673" s="157">
        <v>1</v>
      </c>
      <c r="E673" s="207"/>
      <c r="F673" s="219">
        <f t="shared" si="61"/>
        <v>0</v>
      </c>
      <c r="G673" s="248"/>
    </row>
    <row r="674" spans="1:7">
      <c r="A674" s="154">
        <v>7310</v>
      </c>
      <c r="B674" s="155" t="s">
        <v>234</v>
      </c>
      <c r="C674" s="156" t="s">
        <v>33</v>
      </c>
      <c r="D674" s="157">
        <v>3</v>
      </c>
      <c r="E674" s="207"/>
      <c r="F674" s="219">
        <f t="shared" si="61"/>
        <v>0</v>
      </c>
      <c r="G674" s="248"/>
    </row>
    <row r="675" spans="1:7">
      <c r="A675" s="154">
        <v>7311</v>
      </c>
      <c r="B675" s="155" t="s">
        <v>237</v>
      </c>
      <c r="C675" s="156" t="s">
        <v>61</v>
      </c>
      <c r="D675" s="157">
        <v>1</v>
      </c>
      <c r="E675" s="207"/>
      <c r="F675" s="219">
        <f t="shared" si="61"/>
        <v>0</v>
      </c>
      <c r="G675" s="248"/>
    </row>
    <row r="676" spans="1:7">
      <c r="A676" s="154">
        <v>7312</v>
      </c>
      <c r="B676" s="155" t="s">
        <v>240</v>
      </c>
      <c r="C676" s="156" t="s">
        <v>61</v>
      </c>
      <c r="D676" s="157">
        <v>2</v>
      </c>
      <c r="E676" s="207"/>
      <c r="F676" s="219">
        <f t="shared" si="61"/>
        <v>0</v>
      </c>
      <c r="G676" s="248"/>
    </row>
    <row r="677" spans="1:7" ht="24">
      <c r="A677" s="154">
        <v>7313</v>
      </c>
      <c r="B677" s="155" t="s">
        <v>241</v>
      </c>
      <c r="C677" s="156" t="s">
        <v>32</v>
      </c>
      <c r="D677" s="157">
        <v>12.6</v>
      </c>
      <c r="E677" s="207"/>
      <c r="F677" s="219">
        <f t="shared" si="61"/>
        <v>0</v>
      </c>
      <c r="G677" s="248"/>
    </row>
    <row r="678" spans="1:7" ht="24">
      <c r="A678" s="154">
        <v>7314</v>
      </c>
      <c r="B678" s="155" t="s">
        <v>242</v>
      </c>
      <c r="C678" s="156" t="s">
        <v>32</v>
      </c>
      <c r="D678" s="157">
        <v>201.6</v>
      </c>
      <c r="E678" s="207"/>
      <c r="F678" s="219">
        <f t="shared" si="61"/>
        <v>0</v>
      </c>
      <c r="G678" s="248"/>
    </row>
    <row r="679" spans="1:7" ht="24">
      <c r="A679" s="154">
        <v>7315</v>
      </c>
      <c r="B679" s="155" t="s">
        <v>243</v>
      </c>
      <c r="C679" s="156" t="s">
        <v>32</v>
      </c>
      <c r="D679" s="157">
        <v>36</v>
      </c>
      <c r="E679" s="207"/>
      <c r="F679" s="219">
        <f t="shared" si="61"/>
        <v>0</v>
      </c>
      <c r="G679" s="248"/>
    </row>
    <row r="680" spans="1:7" ht="24">
      <c r="A680" s="154">
        <v>7316</v>
      </c>
      <c r="B680" s="155" t="s">
        <v>244</v>
      </c>
      <c r="C680" s="156" t="s">
        <v>32</v>
      </c>
      <c r="D680" s="157">
        <v>45</v>
      </c>
      <c r="E680" s="207"/>
      <c r="F680" s="219">
        <f t="shared" si="61"/>
        <v>0</v>
      </c>
      <c r="G680" s="248"/>
    </row>
    <row r="681" spans="1:7" ht="24">
      <c r="A681" s="154">
        <v>7317</v>
      </c>
      <c r="B681" s="155" t="s">
        <v>281</v>
      </c>
      <c r="C681" s="156" t="s">
        <v>33</v>
      </c>
      <c r="D681" s="157">
        <v>16</v>
      </c>
      <c r="E681" s="207"/>
      <c r="F681" s="219">
        <f t="shared" si="61"/>
        <v>0</v>
      </c>
      <c r="G681" s="248"/>
    </row>
    <row r="682" spans="1:7">
      <c r="A682" s="158"/>
      <c r="B682" s="159" t="s">
        <v>2</v>
      </c>
      <c r="C682" s="160">
        <v>7300</v>
      </c>
      <c r="D682" s="161"/>
      <c r="E682" s="209"/>
      <c r="F682" s="210">
        <f>SUM(F665:F681)</f>
        <v>0</v>
      </c>
      <c r="G682" s="248"/>
    </row>
    <row r="683" spans="1:7" s="255" customFormat="1">
      <c r="A683" s="162"/>
      <c r="B683" s="163"/>
      <c r="C683" s="164"/>
      <c r="D683" s="177"/>
      <c r="E683" s="214"/>
      <c r="F683" s="215"/>
      <c r="G683" s="257"/>
    </row>
    <row r="684" spans="1:7">
      <c r="A684" s="179">
        <v>7400</v>
      </c>
      <c r="B684" s="148" t="s">
        <v>98</v>
      </c>
      <c r="C684" s="149"/>
      <c r="D684" s="157"/>
      <c r="E684" s="207"/>
      <c r="F684" s="208"/>
      <c r="G684" s="248"/>
    </row>
    <row r="685" spans="1:7">
      <c r="A685" s="154">
        <v>7401</v>
      </c>
      <c r="B685" s="155" t="s">
        <v>262</v>
      </c>
      <c r="C685" s="185" t="s">
        <v>78</v>
      </c>
      <c r="D685" s="293">
        <v>450</v>
      </c>
      <c r="E685" s="207"/>
      <c r="F685" s="219">
        <f t="shared" ref="F685:F694" si="62">+D685*E685</f>
        <v>0</v>
      </c>
    </row>
    <row r="686" spans="1:7" ht="24">
      <c r="A686" s="154">
        <v>7402</v>
      </c>
      <c r="B686" s="155" t="s">
        <v>263</v>
      </c>
      <c r="C686" s="185" t="s">
        <v>19</v>
      </c>
      <c r="D686" s="293">
        <v>2</v>
      </c>
      <c r="E686" s="207"/>
      <c r="F686" s="219">
        <f t="shared" si="62"/>
        <v>0</v>
      </c>
    </row>
    <row r="687" spans="1:7">
      <c r="A687" s="154">
        <v>7403</v>
      </c>
      <c r="B687" s="155" t="s">
        <v>264</v>
      </c>
      <c r="C687" s="185" t="s">
        <v>78</v>
      </c>
      <c r="D687" s="293">
        <v>6</v>
      </c>
      <c r="E687" s="207"/>
      <c r="F687" s="219">
        <f t="shared" si="62"/>
        <v>0</v>
      </c>
    </row>
    <row r="688" spans="1:7">
      <c r="A688" s="154">
        <v>7404</v>
      </c>
      <c r="B688" s="155" t="s">
        <v>265</v>
      </c>
      <c r="C688" s="185" t="s">
        <v>19</v>
      </c>
      <c r="D688" s="293">
        <v>2</v>
      </c>
      <c r="E688" s="207"/>
      <c r="F688" s="219">
        <f t="shared" si="62"/>
        <v>0</v>
      </c>
    </row>
    <row r="689" spans="1:7">
      <c r="A689" s="154">
        <v>7405</v>
      </c>
      <c r="B689" s="155" t="s">
        <v>266</v>
      </c>
      <c r="C689" s="185" t="s">
        <v>19</v>
      </c>
      <c r="D689" s="293">
        <v>2</v>
      </c>
      <c r="E689" s="207"/>
      <c r="F689" s="219">
        <f t="shared" si="62"/>
        <v>0</v>
      </c>
    </row>
    <row r="690" spans="1:7" ht="24">
      <c r="A690" s="154">
        <v>7406</v>
      </c>
      <c r="B690" s="155" t="s">
        <v>267</v>
      </c>
      <c r="C690" s="185" t="s">
        <v>19</v>
      </c>
      <c r="D690" s="293">
        <v>2</v>
      </c>
      <c r="E690" s="207"/>
      <c r="F690" s="219">
        <f t="shared" si="62"/>
        <v>0</v>
      </c>
    </row>
    <row r="691" spans="1:7">
      <c r="A691" s="154">
        <v>7407</v>
      </c>
      <c r="B691" s="155" t="s">
        <v>268</v>
      </c>
      <c r="C691" s="185" t="s">
        <v>78</v>
      </c>
      <c r="D691" s="293">
        <v>225</v>
      </c>
      <c r="E691" s="207"/>
      <c r="F691" s="219">
        <f t="shared" si="62"/>
        <v>0</v>
      </c>
    </row>
    <row r="692" spans="1:7" ht="24">
      <c r="A692" s="154">
        <v>7408</v>
      </c>
      <c r="B692" s="155" t="s">
        <v>269</v>
      </c>
      <c r="C692" s="156" t="s">
        <v>33</v>
      </c>
      <c r="D692" s="157">
        <v>30</v>
      </c>
      <c r="E692" s="207"/>
      <c r="F692" s="219">
        <f t="shared" si="62"/>
        <v>0</v>
      </c>
      <c r="G692" s="248"/>
    </row>
    <row r="693" spans="1:7" ht="24">
      <c r="A693" s="154">
        <v>7409</v>
      </c>
      <c r="B693" s="155" t="s">
        <v>270</v>
      </c>
      <c r="C693" s="156" t="s">
        <v>33</v>
      </c>
      <c r="D693" s="157">
        <v>60</v>
      </c>
      <c r="E693" s="207"/>
      <c r="F693" s="219">
        <f t="shared" si="62"/>
        <v>0</v>
      </c>
      <c r="G693" s="248"/>
    </row>
    <row r="694" spans="1:7">
      <c r="A694" s="154">
        <v>7410</v>
      </c>
      <c r="B694" s="155" t="s">
        <v>271</v>
      </c>
      <c r="C694" s="156" t="s">
        <v>33</v>
      </c>
      <c r="D694" s="157">
        <v>30</v>
      </c>
      <c r="E694" s="207"/>
      <c r="F694" s="219">
        <f t="shared" si="62"/>
        <v>0</v>
      </c>
      <c r="G694" s="248"/>
    </row>
    <row r="695" spans="1:7">
      <c r="A695" s="158"/>
      <c r="B695" s="159" t="s">
        <v>2</v>
      </c>
      <c r="C695" s="160">
        <v>7400</v>
      </c>
      <c r="D695" s="161"/>
      <c r="E695" s="209"/>
      <c r="F695" s="210">
        <f>SUM(F685:F694)</f>
        <v>0</v>
      </c>
      <c r="G695" s="248"/>
    </row>
    <row r="696" spans="1:7">
      <c r="A696" s="154"/>
      <c r="B696" s="146"/>
      <c r="C696" s="185"/>
      <c r="D696" s="186"/>
      <c r="E696" s="217"/>
      <c r="F696" s="218"/>
    </row>
    <row r="697" spans="1:7">
      <c r="A697" s="179">
        <v>7500</v>
      </c>
      <c r="B697" s="184" t="s">
        <v>99</v>
      </c>
      <c r="C697" s="181"/>
      <c r="D697" s="182"/>
      <c r="E697" s="216"/>
      <c r="F697" s="208"/>
      <c r="G697" s="248"/>
    </row>
    <row r="698" spans="1:7" ht="48">
      <c r="A698" s="154">
        <v>7501</v>
      </c>
      <c r="B698" s="155" t="s">
        <v>272</v>
      </c>
      <c r="C698" s="156" t="s">
        <v>33</v>
      </c>
      <c r="D698" s="157">
        <v>1</v>
      </c>
      <c r="E698" s="207"/>
      <c r="F698" s="219">
        <f t="shared" ref="F698:F701" si="63">+D698*E698</f>
        <v>0</v>
      </c>
    </row>
    <row r="699" spans="1:7" ht="24">
      <c r="A699" s="154">
        <v>7502</v>
      </c>
      <c r="B699" s="155" t="s">
        <v>273</v>
      </c>
      <c r="C699" s="156" t="s">
        <v>33</v>
      </c>
      <c r="D699" s="157">
        <v>2</v>
      </c>
      <c r="E699" s="207"/>
      <c r="F699" s="219">
        <f t="shared" si="63"/>
        <v>0</v>
      </c>
      <c r="G699" s="248"/>
    </row>
    <row r="700" spans="1:7" ht="24">
      <c r="A700" s="154">
        <v>7503</v>
      </c>
      <c r="B700" s="155" t="s">
        <v>274</v>
      </c>
      <c r="C700" s="156" t="s">
        <v>33</v>
      </c>
      <c r="D700" s="157">
        <v>2</v>
      </c>
      <c r="E700" s="207"/>
      <c r="F700" s="219">
        <f t="shared" si="63"/>
        <v>0</v>
      </c>
      <c r="G700" s="248"/>
    </row>
    <row r="701" spans="1:7" ht="36">
      <c r="A701" s="154">
        <v>7504</v>
      </c>
      <c r="B701" s="155" t="s">
        <v>275</v>
      </c>
      <c r="C701" s="156" t="s">
        <v>33</v>
      </c>
      <c r="D701" s="157">
        <v>0.12</v>
      </c>
      <c r="E701" s="207"/>
      <c r="F701" s="219">
        <f t="shared" si="63"/>
        <v>0</v>
      </c>
      <c r="G701" s="248"/>
    </row>
    <row r="702" spans="1:7">
      <c r="A702" s="158"/>
      <c r="B702" s="159" t="s">
        <v>2</v>
      </c>
      <c r="C702" s="160">
        <v>7500</v>
      </c>
      <c r="D702" s="161"/>
      <c r="E702" s="209"/>
      <c r="F702" s="210">
        <f>SUM(F698:F701)</f>
        <v>0</v>
      </c>
      <c r="G702" s="248"/>
    </row>
    <row r="703" spans="1:7">
      <c r="A703" s="172"/>
      <c r="B703" s="173"/>
      <c r="C703" s="183"/>
      <c r="D703" s="157"/>
      <c r="E703" s="207"/>
      <c r="F703" s="208"/>
      <c r="G703" s="248"/>
    </row>
    <row r="704" spans="1:7">
      <c r="A704" s="179">
        <v>7600</v>
      </c>
      <c r="B704" s="184" t="s">
        <v>69</v>
      </c>
      <c r="C704" s="149"/>
      <c r="D704" s="157"/>
      <c r="E704" s="207"/>
      <c r="F704" s="208"/>
      <c r="G704" s="248"/>
    </row>
    <row r="705" spans="1:7" ht="27" customHeight="1">
      <c r="A705" s="154">
        <v>7601</v>
      </c>
      <c r="B705" s="155" t="s">
        <v>282</v>
      </c>
      <c r="C705" s="185" t="s">
        <v>290</v>
      </c>
      <c r="D705" s="293">
        <v>1</v>
      </c>
      <c r="E705" s="207"/>
      <c r="F705" s="219">
        <f t="shared" ref="F705:F706" si="64">+D705*E705</f>
        <v>0</v>
      </c>
    </row>
    <row r="706" spans="1:7" ht="24">
      <c r="A706" s="154">
        <v>7602</v>
      </c>
      <c r="B706" s="155" t="s">
        <v>291</v>
      </c>
      <c r="C706" s="185" t="s">
        <v>19</v>
      </c>
      <c r="D706" s="293">
        <v>2</v>
      </c>
      <c r="E706" s="207"/>
      <c r="F706" s="219">
        <f t="shared" si="64"/>
        <v>0</v>
      </c>
    </row>
    <row r="707" spans="1:7">
      <c r="A707" s="154">
        <v>7603</v>
      </c>
      <c r="B707" s="155" t="s">
        <v>292</v>
      </c>
      <c r="C707" s="185" t="s">
        <v>290</v>
      </c>
      <c r="D707" s="293">
        <v>1</v>
      </c>
      <c r="E707" s="207"/>
      <c r="F707" s="219">
        <f>+D707*E707</f>
        <v>0</v>
      </c>
    </row>
    <row r="708" spans="1:7">
      <c r="A708" s="158"/>
      <c r="B708" s="159" t="s">
        <v>2</v>
      </c>
      <c r="C708" s="160">
        <v>7600</v>
      </c>
      <c r="D708" s="161"/>
      <c r="E708" s="209"/>
      <c r="F708" s="210">
        <f>SUM(F705:F707)</f>
        <v>0</v>
      </c>
      <c r="G708" s="248"/>
    </row>
    <row r="709" spans="1:7">
      <c r="A709" s="172"/>
      <c r="B709" s="173"/>
      <c r="C709" s="183"/>
      <c r="D709" s="157"/>
      <c r="E709" s="207"/>
      <c r="F709" s="208"/>
      <c r="G709" s="248"/>
    </row>
    <row r="710" spans="1:7" ht="19.5">
      <c r="A710" s="198" t="s">
        <v>89</v>
      </c>
      <c r="B710" s="199" t="s">
        <v>88</v>
      </c>
      <c r="C710" s="200"/>
      <c r="D710" s="201"/>
      <c r="E710" s="212"/>
      <c r="F710" s="213"/>
      <c r="G710" s="248"/>
    </row>
    <row r="711" spans="1:7">
      <c r="A711" s="172"/>
      <c r="B711" s="173"/>
      <c r="C711" s="183"/>
      <c r="D711" s="157"/>
      <c r="E711" s="207"/>
      <c r="F711" s="208"/>
      <c r="G711" s="248"/>
    </row>
    <row r="712" spans="1:7">
      <c r="A712" s="179">
        <v>7700</v>
      </c>
      <c r="B712" s="170" t="s">
        <v>114</v>
      </c>
      <c r="C712" s="156"/>
      <c r="D712" s="157"/>
      <c r="E712" s="207"/>
      <c r="F712" s="208"/>
      <c r="G712" s="248"/>
    </row>
    <row r="713" spans="1:7">
      <c r="A713" s="179"/>
      <c r="B713" s="171" t="s">
        <v>116</v>
      </c>
      <c r="C713" s="156"/>
      <c r="D713" s="157"/>
      <c r="E713" s="207"/>
      <c r="F713" s="208"/>
      <c r="G713" s="248"/>
    </row>
    <row r="714" spans="1:7" ht="22.5" customHeight="1">
      <c r="A714" s="154">
        <v>7701</v>
      </c>
      <c r="B714" s="155" t="s">
        <v>136</v>
      </c>
      <c r="C714" s="156" t="s">
        <v>36</v>
      </c>
      <c r="D714" s="157">
        <v>18.87</v>
      </c>
      <c r="E714" s="207"/>
      <c r="F714" s="219">
        <f t="shared" ref="F714:F721" si="65">+D714*E714</f>
        <v>0</v>
      </c>
      <c r="G714" s="248"/>
    </row>
    <row r="715" spans="1:7" ht="22.5" customHeight="1">
      <c r="A715" s="154">
        <v>7702</v>
      </c>
      <c r="B715" s="155" t="s">
        <v>162</v>
      </c>
      <c r="C715" s="156" t="s">
        <v>36</v>
      </c>
      <c r="D715" s="157">
        <v>0.93</v>
      </c>
      <c r="E715" s="207"/>
      <c r="F715" s="219">
        <f t="shared" si="65"/>
        <v>0</v>
      </c>
      <c r="G715" s="248"/>
    </row>
    <row r="716" spans="1:7">
      <c r="A716" s="154">
        <v>7703</v>
      </c>
      <c r="B716" s="155" t="s">
        <v>163</v>
      </c>
      <c r="C716" s="156" t="s">
        <v>36</v>
      </c>
      <c r="D716" s="157">
        <v>6.02</v>
      </c>
      <c r="E716" s="207"/>
      <c r="F716" s="219">
        <f t="shared" si="65"/>
        <v>0</v>
      </c>
      <c r="G716" s="248"/>
    </row>
    <row r="717" spans="1:7" ht="24">
      <c r="A717" s="154">
        <v>7704</v>
      </c>
      <c r="B717" s="155" t="s">
        <v>164</v>
      </c>
      <c r="C717" s="156" t="s">
        <v>36</v>
      </c>
      <c r="D717" s="157">
        <v>6.02</v>
      </c>
      <c r="E717" s="207"/>
      <c r="F717" s="219">
        <f t="shared" si="65"/>
        <v>0</v>
      </c>
      <c r="G717" s="248"/>
    </row>
    <row r="718" spans="1:7">
      <c r="A718" s="154">
        <v>7705</v>
      </c>
      <c r="B718" s="155" t="s">
        <v>178</v>
      </c>
      <c r="C718" s="156" t="s">
        <v>21</v>
      </c>
      <c r="D718" s="157">
        <v>97.72</v>
      </c>
      <c r="E718" s="207"/>
      <c r="F718" s="219">
        <f t="shared" si="65"/>
        <v>0</v>
      </c>
      <c r="G718" s="248"/>
    </row>
    <row r="719" spans="1:7" ht="24">
      <c r="A719" s="154">
        <v>7706</v>
      </c>
      <c r="B719" s="155" t="s">
        <v>183</v>
      </c>
      <c r="C719" s="156" t="s">
        <v>21</v>
      </c>
      <c r="D719" s="186">
        <v>56.72</v>
      </c>
      <c r="E719" s="207"/>
      <c r="F719" s="219">
        <f t="shared" si="65"/>
        <v>0</v>
      </c>
    </row>
    <row r="720" spans="1:7" ht="27.75" customHeight="1">
      <c r="A720" s="154">
        <v>7707</v>
      </c>
      <c r="B720" s="155" t="s">
        <v>184</v>
      </c>
      <c r="C720" s="156" t="s">
        <v>36</v>
      </c>
      <c r="D720" s="157">
        <v>56.72</v>
      </c>
      <c r="E720" s="207"/>
      <c r="F720" s="219">
        <f t="shared" si="65"/>
        <v>0</v>
      </c>
      <c r="G720" s="248"/>
    </row>
    <row r="721" spans="1:7" ht="36">
      <c r="A721" s="154">
        <v>7708</v>
      </c>
      <c r="B721" s="155" t="s">
        <v>165</v>
      </c>
      <c r="C721" s="156" t="s">
        <v>36</v>
      </c>
      <c r="D721" s="157">
        <v>6.95</v>
      </c>
      <c r="E721" s="207"/>
      <c r="F721" s="219">
        <f t="shared" si="65"/>
        <v>0</v>
      </c>
      <c r="G721" s="248"/>
    </row>
    <row r="722" spans="1:7">
      <c r="A722" s="179"/>
      <c r="B722" s="171" t="s">
        <v>115</v>
      </c>
      <c r="C722" s="149"/>
      <c r="D722" s="157"/>
      <c r="E722" s="207"/>
      <c r="F722" s="208"/>
      <c r="G722" s="248"/>
    </row>
    <row r="723" spans="1:7">
      <c r="A723" s="154">
        <v>7709</v>
      </c>
      <c r="B723" s="155" t="s">
        <v>185</v>
      </c>
      <c r="C723" s="156" t="s">
        <v>21</v>
      </c>
      <c r="D723" s="258">
        <v>51.66</v>
      </c>
      <c r="E723" s="207"/>
      <c r="F723" s="219">
        <f t="shared" ref="F723:F725" si="66">+D723*E723</f>
        <v>0</v>
      </c>
      <c r="G723" s="248"/>
    </row>
    <row r="724" spans="1:7">
      <c r="A724" s="154">
        <v>7710</v>
      </c>
      <c r="B724" s="155" t="s">
        <v>163</v>
      </c>
      <c r="C724" s="156" t="s">
        <v>36</v>
      </c>
      <c r="D724" s="258">
        <v>2.58</v>
      </c>
      <c r="E724" s="207"/>
      <c r="F724" s="219">
        <f t="shared" si="66"/>
        <v>0</v>
      </c>
      <c r="G724" s="248"/>
    </row>
    <row r="725" spans="1:7" ht="24">
      <c r="A725" s="154">
        <v>7711</v>
      </c>
      <c r="B725" s="155" t="s">
        <v>186</v>
      </c>
      <c r="C725" s="156" t="s">
        <v>36</v>
      </c>
      <c r="D725" s="258">
        <v>2.58</v>
      </c>
      <c r="E725" s="207"/>
      <c r="F725" s="219">
        <f t="shared" si="66"/>
        <v>0</v>
      </c>
      <c r="G725" s="248"/>
    </row>
    <row r="726" spans="1:7">
      <c r="A726" s="154"/>
      <c r="B726" s="171" t="s">
        <v>111</v>
      </c>
      <c r="C726" s="185"/>
      <c r="D726" s="186"/>
      <c r="E726" s="207"/>
      <c r="F726" s="219"/>
    </row>
    <row r="727" spans="1:7">
      <c r="A727" s="154">
        <v>7712</v>
      </c>
      <c r="B727" s="155" t="s">
        <v>185</v>
      </c>
      <c r="C727" s="156" t="s">
        <v>21</v>
      </c>
      <c r="D727" s="258">
        <v>493.57</v>
      </c>
      <c r="E727" s="207"/>
      <c r="F727" s="219">
        <f t="shared" ref="F727:F730" si="67">+D727*E727</f>
        <v>0</v>
      </c>
      <c r="G727" s="248"/>
    </row>
    <row r="728" spans="1:7">
      <c r="A728" s="154">
        <v>7713</v>
      </c>
      <c r="B728" s="155" t="s">
        <v>163</v>
      </c>
      <c r="C728" s="156" t="s">
        <v>36</v>
      </c>
      <c r="D728" s="258">
        <v>59.23</v>
      </c>
      <c r="E728" s="207"/>
      <c r="F728" s="219">
        <f t="shared" si="67"/>
        <v>0</v>
      </c>
      <c r="G728" s="248"/>
    </row>
    <row r="729" spans="1:7" ht="24">
      <c r="A729" s="154">
        <v>7714</v>
      </c>
      <c r="B729" s="155" t="s">
        <v>186</v>
      </c>
      <c r="C729" s="156" t="s">
        <v>36</v>
      </c>
      <c r="D729" s="258">
        <v>59.23</v>
      </c>
      <c r="E729" s="207"/>
      <c r="F729" s="219">
        <f t="shared" si="67"/>
        <v>0</v>
      </c>
      <c r="G729" s="248"/>
    </row>
    <row r="730" spans="1:7" ht="24">
      <c r="A730" s="154">
        <v>7715</v>
      </c>
      <c r="B730" s="155" t="s">
        <v>177</v>
      </c>
      <c r="C730" s="156" t="s">
        <v>35</v>
      </c>
      <c r="D730" s="157">
        <v>6500</v>
      </c>
      <c r="E730" s="207"/>
      <c r="F730" s="219">
        <f t="shared" si="67"/>
        <v>0</v>
      </c>
      <c r="G730" s="248"/>
    </row>
    <row r="731" spans="1:7">
      <c r="A731" s="154">
        <v>7716</v>
      </c>
      <c r="B731" s="155" t="s">
        <v>293</v>
      </c>
      <c r="C731" s="156" t="s">
        <v>32</v>
      </c>
      <c r="D731" s="157">
        <v>150.9</v>
      </c>
      <c r="E731" s="207"/>
      <c r="F731" s="219">
        <f t="shared" ref="F731" si="68">+D731*E731</f>
        <v>0</v>
      </c>
      <c r="G731" s="248"/>
    </row>
    <row r="732" spans="1:7">
      <c r="A732" s="158"/>
      <c r="B732" s="159" t="s">
        <v>2</v>
      </c>
      <c r="C732" s="160">
        <v>7700</v>
      </c>
      <c r="D732" s="161"/>
      <c r="E732" s="209"/>
      <c r="F732" s="210">
        <f>SUM(F714:F731)</f>
        <v>0</v>
      </c>
      <c r="G732" s="248"/>
    </row>
    <row r="733" spans="1:7">
      <c r="A733" s="154"/>
      <c r="B733" s="146"/>
      <c r="C733" s="185"/>
      <c r="D733" s="186"/>
      <c r="E733" s="217"/>
      <c r="F733" s="218"/>
    </row>
    <row r="734" spans="1:7">
      <c r="A734" s="179">
        <v>7800</v>
      </c>
      <c r="B734" s="148" t="s">
        <v>9</v>
      </c>
      <c r="C734" s="149"/>
      <c r="D734" s="157"/>
      <c r="E734" s="207"/>
      <c r="F734" s="208"/>
      <c r="G734" s="248"/>
    </row>
    <row r="735" spans="1:7" ht="24">
      <c r="A735" s="154">
        <v>7801</v>
      </c>
      <c r="B735" s="155" t="s">
        <v>127</v>
      </c>
      <c r="C735" s="156" t="s">
        <v>21</v>
      </c>
      <c r="D735" s="293">
        <v>1035.73</v>
      </c>
      <c r="E735" s="207"/>
      <c r="F735" s="219">
        <f t="shared" ref="F735:F736" si="69">+D735*E735</f>
        <v>0</v>
      </c>
    </row>
    <row r="736" spans="1:7">
      <c r="A736" s="154">
        <v>7802</v>
      </c>
      <c r="B736" s="155" t="s">
        <v>128</v>
      </c>
      <c r="C736" s="156" t="s">
        <v>36</v>
      </c>
      <c r="D736" s="293">
        <v>51.79</v>
      </c>
      <c r="E736" s="207"/>
      <c r="F736" s="219">
        <f t="shared" si="69"/>
        <v>0</v>
      </c>
    </row>
    <row r="737" spans="1:7">
      <c r="A737" s="154">
        <v>7803</v>
      </c>
      <c r="B737" s="155" t="s">
        <v>284</v>
      </c>
      <c r="C737" s="292" t="s">
        <v>35</v>
      </c>
      <c r="D737" s="293">
        <v>3221.12</v>
      </c>
      <c r="E737" s="207"/>
      <c r="F737" s="219">
        <f>+D737*E737</f>
        <v>0</v>
      </c>
    </row>
    <row r="738" spans="1:7">
      <c r="A738" s="154">
        <v>7804</v>
      </c>
      <c r="B738" s="155" t="s">
        <v>163</v>
      </c>
      <c r="C738" s="156" t="s">
        <v>36</v>
      </c>
      <c r="D738" s="293">
        <v>103.57</v>
      </c>
      <c r="E738" s="207"/>
      <c r="F738" s="219">
        <f t="shared" ref="F738:F740" si="70">+D738*E738</f>
        <v>0</v>
      </c>
    </row>
    <row r="739" spans="1:7" ht="24">
      <c r="A739" s="154">
        <v>7805</v>
      </c>
      <c r="B739" s="155" t="s">
        <v>164</v>
      </c>
      <c r="C739" s="156" t="s">
        <v>36</v>
      </c>
      <c r="D739" s="293">
        <v>103.57</v>
      </c>
      <c r="E739" s="207"/>
      <c r="F739" s="219">
        <f t="shared" si="70"/>
        <v>0</v>
      </c>
    </row>
    <row r="740" spans="1:7" ht="24">
      <c r="A740" s="154">
        <v>7806</v>
      </c>
      <c r="B740" s="155" t="s">
        <v>285</v>
      </c>
      <c r="C740" s="156" t="s">
        <v>21</v>
      </c>
      <c r="D740" s="293">
        <v>1035.73</v>
      </c>
      <c r="E740" s="207"/>
      <c r="F740" s="219">
        <f t="shared" si="70"/>
        <v>0</v>
      </c>
    </row>
    <row r="741" spans="1:7" ht="24">
      <c r="A741" s="154">
        <v>7807</v>
      </c>
      <c r="B741" s="155" t="s">
        <v>286</v>
      </c>
      <c r="C741" s="292" t="s">
        <v>32</v>
      </c>
      <c r="D741" s="293">
        <v>300</v>
      </c>
      <c r="E741" s="207"/>
      <c r="F741" s="219">
        <f>+D741*E741</f>
        <v>0</v>
      </c>
    </row>
    <row r="742" spans="1:7">
      <c r="A742" s="158"/>
      <c r="B742" s="159" t="s">
        <v>2</v>
      </c>
      <c r="C742" s="160">
        <v>7800</v>
      </c>
      <c r="D742" s="161"/>
      <c r="E742" s="209"/>
      <c r="F742" s="210">
        <f>SUM(F735:F741)</f>
        <v>0</v>
      </c>
      <c r="G742" s="248"/>
    </row>
    <row r="743" spans="1:7">
      <c r="A743" s="172"/>
      <c r="B743" s="173"/>
      <c r="C743" s="183"/>
      <c r="D743" s="157"/>
      <c r="E743" s="207"/>
      <c r="F743" s="208"/>
      <c r="G743" s="248"/>
    </row>
    <row r="744" spans="1:7" ht="19.5">
      <c r="A744" s="198" t="s">
        <v>37</v>
      </c>
      <c r="B744" s="199" t="s">
        <v>90</v>
      </c>
      <c r="C744" s="200"/>
      <c r="D744" s="201"/>
      <c r="E744" s="212"/>
      <c r="F744" s="213"/>
      <c r="G744" s="248"/>
    </row>
    <row r="745" spans="1:7">
      <c r="A745" s="172"/>
      <c r="B745" s="173"/>
      <c r="C745" s="183"/>
      <c r="D745" s="157"/>
      <c r="E745" s="207"/>
      <c r="F745" s="208"/>
      <c r="G745" s="248"/>
    </row>
    <row r="746" spans="1:7">
      <c r="A746" s="179">
        <v>7900</v>
      </c>
      <c r="B746" s="148" t="s">
        <v>75</v>
      </c>
      <c r="C746" s="149"/>
      <c r="D746" s="157"/>
      <c r="E746" s="207"/>
      <c r="F746" s="208"/>
      <c r="G746" s="248"/>
    </row>
    <row r="747" spans="1:7">
      <c r="A747" s="154">
        <v>7901</v>
      </c>
      <c r="B747" s="155" t="s">
        <v>75</v>
      </c>
      <c r="C747" s="156" t="s">
        <v>21</v>
      </c>
      <c r="D747" s="157">
        <v>4500</v>
      </c>
      <c r="E747" s="207"/>
      <c r="F747" s="219">
        <f>+D747*E747</f>
        <v>0</v>
      </c>
      <c r="G747" s="248"/>
    </row>
    <row r="748" spans="1:7">
      <c r="A748" s="158"/>
      <c r="B748" s="159" t="s">
        <v>2</v>
      </c>
      <c r="C748" s="160">
        <v>7900</v>
      </c>
      <c r="D748" s="161"/>
      <c r="E748" s="209"/>
      <c r="F748" s="210">
        <f>+SUM(F747)</f>
        <v>0</v>
      </c>
      <c r="G748" s="248"/>
    </row>
    <row r="749" spans="1:7">
      <c r="A749" s="188"/>
      <c r="B749" s="190"/>
      <c r="C749" s="189"/>
      <c r="D749" s="177"/>
      <c r="E749" s="178"/>
      <c r="F749" s="191"/>
    </row>
    <row r="750" spans="1:7" s="225" customFormat="1" ht="19.5">
      <c r="A750" s="220"/>
      <c r="B750" s="221" t="s">
        <v>106</v>
      </c>
      <c r="C750" s="222"/>
      <c r="D750" s="223"/>
      <c r="E750" s="267">
        <f ca="1">SUMIF(B14:F749,"TOTAL DO ITEM",F14:F749)</f>
        <v>0</v>
      </c>
      <c r="F750" s="268"/>
      <c r="G750" s="224"/>
    </row>
    <row r="751" spans="1:7" s="225" customFormat="1" ht="19.5">
      <c r="A751" s="220"/>
      <c r="B751" s="221" t="s">
        <v>294</v>
      </c>
      <c r="C751" s="222"/>
      <c r="D751" s="223"/>
      <c r="E751" s="265">
        <f ca="1">E750*0</f>
        <v>0</v>
      </c>
      <c r="F751" s="266"/>
    </row>
    <row r="752" spans="1:7" s="225" customFormat="1" ht="19.5">
      <c r="A752" s="220"/>
      <c r="B752" s="221" t="s">
        <v>38</v>
      </c>
      <c r="C752" s="222"/>
      <c r="D752" s="223"/>
      <c r="E752" s="265">
        <f ca="1">E750+E751</f>
        <v>0</v>
      </c>
      <c r="F752" s="266"/>
      <c r="G752" s="261"/>
    </row>
  </sheetData>
  <mergeCells count="4">
    <mergeCell ref="B113:D113"/>
    <mergeCell ref="E752:F752"/>
    <mergeCell ref="E751:F751"/>
    <mergeCell ref="E750:F750"/>
  </mergeCells>
  <pageMargins left="0.9055118110236221" right="0.5118110236220472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view="pageBreakPreview" zoomScaleSheetLayoutView="100" workbookViewId="0">
      <selection activeCell="D45" sqref="D45"/>
    </sheetView>
  </sheetViews>
  <sheetFormatPr defaultRowHeight="12"/>
  <cols>
    <col min="1" max="1" width="6.7109375" style="4" customWidth="1"/>
    <col min="2" max="2" width="30.7109375" style="4" customWidth="1"/>
    <col min="3" max="14" width="12.28515625" style="4" customWidth="1"/>
    <col min="15" max="15" width="15.7109375" style="4" customWidth="1"/>
    <col min="16" max="254" width="9.140625" style="4"/>
    <col min="255" max="255" width="6.7109375" style="4" customWidth="1"/>
    <col min="256" max="256" width="30.7109375" style="4" customWidth="1"/>
    <col min="257" max="262" width="10.7109375" style="4" customWidth="1"/>
    <col min="263" max="263" width="15.7109375" style="4" customWidth="1"/>
    <col min="264" max="264" width="9.140625" style="4"/>
    <col min="265" max="265" width="24.5703125" style="4" customWidth="1"/>
    <col min="266" max="510" width="9.140625" style="4"/>
    <col min="511" max="511" width="6.7109375" style="4" customWidth="1"/>
    <col min="512" max="512" width="30.7109375" style="4" customWidth="1"/>
    <col min="513" max="518" width="10.7109375" style="4" customWidth="1"/>
    <col min="519" max="519" width="15.7109375" style="4" customWidth="1"/>
    <col min="520" max="520" width="9.140625" style="4"/>
    <col min="521" max="521" width="24.5703125" style="4" customWidth="1"/>
    <col min="522" max="766" width="9.140625" style="4"/>
    <col min="767" max="767" width="6.7109375" style="4" customWidth="1"/>
    <col min="768" max="768" width="30.7109375" style="4" customWidth="1"/>
    <col min="769" max="774" width="10.7109375" style="4" customWidth="1"/>
    <col min="775" max="775" width="15.7109375" style="4" customWidth="1"/>
    <col min="776" max="776" width="9.140625" style="4"/>
    <col min="777" max="777" width="24.5703125" style="4" customWidth="1"/>
    <col min="778" max="1022" width="9.140625" style="4"/>
    <col min="1023" max="1023" width="6.7109375" style="4" customWidth="1"/>
    <col min="1024" max="1024" width="30.7109375" style="4" customWidth="1"/>
    <col min="1025" max="1030" width="10.7109375" style="4" customWidth="1"/>
    <col min="1031" max="1031" width="15.7109375" style="4" customWidth="1"/>
    <col min="1032" max="1032" width="9.140625" style="4"/>
    <col min="1033" max="1033" width="24.5703125" style="4" customWidth="1"/>
    <col min="1034" max="1278" width="9.140625" style="4"/>
    <col min="1279" max="1279" width="6.7109375" style="4" customWidth="1"/>
    <col min="1280" max="1280" width="30.7109375" style="4" customWidth="1"/>
    <col min="1281" max="1286" width="10.7109375" style="4" customWidth="1"/>
    <col min="1287" max="1287" width="15.7109375" style="4" customWidth="1"/>
    <col min="1288" max="1288" width="9.140625" style="4"/>
    <col min="1289" max="1289" width="24.5703125" style="4" customWidth="1"/>
    <col min="1290" max="1534" width="9.140625" style="4"/>
    <col min="1535" max="1535" width="6.7109375" style="4" customWidth="1"/>
    <col min="1536" max="1536" width="30.7109375" style="4" customWidth="1"/>
    <col min="1537" max="1542" width="10.7109375" style="4" customWidth="1"/>
    <col min="1543" max="1543" width="15.7109375" style="4" customWidth="1"/>
    <col min="1544" max="1544" width="9.140625" style="4"/>
    <col min="1545" max="1545" width="24.5703125" style="4" customWidth="1"/>
    <col min="1546" max="1790" width="9.140625" style="4"/>
    <col min="1791" max="1791" width="6.7109375" style="4" customWidth="1"/>
    <col min="1792" max="1792" width="30.7109375" style="4" customWidth="1"/>
    <col min="1793" max="1798" width="10.7109375" style="4" customWidth="1"/>
    <col min="1799" max="1799" width="15.7109375" style="4" customWidth="1"/>
    <col min="1800" max="1800" width="9.140625" style="4"/>
    <col min="1801" max="1801" width="24.5703125" style="4" customWidth="1"/>
    <col min="1802" max="2046" width="9.140625" style="4"/>
    <col min="2047" max="2047" width="6.7109375" style="4" customWidth="1"/>
    <col min="2048" max="2048" width="30.7109375" style="4" customWidth="1"/>
    <col min="2049" max="2054" width="10.7109375" style="4" customWidth="1"/>
    <col min="2055" max="2055" width="15.7109375" style="4" customWidth="1"/>
    <col min="2056" max="2056" width="9.140625" style="4"/>
    <col min="2057" max="2057" width="24.5703125" style="4" customWidth="1"/>
    <col min="2058" max="2302" width="9.140625" style="4"/>
    <col min="2303" max="2303" width="6.7109375" style="4" customWidth="1"/>
    <col min="2304" max="2304" width="30.7109375" style="4" customWidth="1"/>
    <col min="2305" max="2310" width="10.7109375" style="4" customWidth="1"/>
    <col min="2311" max="2311" width="15.7109375" style="4" customWidth="1"/>
    <col min="2312" max="2312" width="9.140625" style="4"/>
    <col min="2313" max="2313" width="24.5703125" style="4" customWidth="1"/>
    <col min="2314" max="2558" width="9.140625" style="4"/>
    <col min="2559" max="2559" width="6.7109375" style="4" customWidth="1"/>
    <col min="2560" max="2560" width="30.7109375" style="4" customWidth="1"/>
    <col min="2561" max="2566" width="10.7109375" style="4" customWidth="1"/>
    <col min="2567" max="2567" width="15.7109375" style="4" customWidth="1"/>
    <col min="2568" max="2568" width="9.140625" style="4"/>
    <col min="2569" max="2569" width="24.5703125" style="4" customWidth="1"/>
    <col min="2570" max="2814" width="9.140625" style="4"/>
    <col min="2815" max="2815" width="6.7109375" style="4" customWidth="1"/>
    <col min="2816" max="2816" width="30.7109375" style="4" customWidth="1"/>
    <col min="2817" max="2822" width="10.7109375" style="4" customWidth="1"/>
    <col min="2823" max="2823" width="15.7109375" style="4" customWidth="1"/>
    <col min="2824" max="2824" width="9.140625" style="4"/>
    <col min="2825" max="2825" width="24.5703125" style="4" customWidth="1"/>
    <col min="2826" max="3070" width="9.140625" style="4"/>
    <col min="3071" max="3071" width="6.7109375" style="4" customWidth="1"/>
    <col min="3072" max="3072" width="30.7109375" style="4" customWidth="1"/>
    <col min="3073" max="3078" width="10.7109375" style="4" customWidth="1"/>
    <col min="3079" max="3079" width="15.7109375" style="4" customWidth="1"/>
    <col min="3080" max="3080" width="9.140625" style="4"/>
    <col min="3081" max="3081" width="24.5703125" style="4" customWidth="1"/>
    <col min="3082" max="3326" width="9.140625" style="4"/>
    <col min="3327" max="3327" width="6.7109375" style="4" customWidth="1"/>
    <col min="3328" max="3328" width="30.7109375" style="4" customWidth="1"/>
    <col min="3329" max="3334" width="10.7109375" style="4" customWidth="1"/>
    <col min="3335" max="3335" width="15.7109375" style="4" customWidth="1"/>
    <col min="3336" max="3336" width="9.140625" style="4"/>
    <col min="3337" max="3337" width="24.5703125" style="4" customWidth="1"/>
    <col min="3338" max="3582" width="9.140625" style="4"/>
    <col min="3583" max="3583" width="6.7109375" style="4" customWidth="1"/>
    <col min="3584" max="3584" width="30.7109375" style="4" customWidth="1"/>
    <col min="3585" max="3590" width="10.7109375" style="4" customWidth="1"/>
    <col min="3591" max="3591" width="15.7109375" style="4" customWidth="1"/>
    <col min="3592" max="3592" width="9.140625" style="4"/>
    <col min="3593" max="3593" width="24.5703125" style="4" customWidth="1"/>
    <col min="3594" max="3838" width="9.140625" style="4"/>
    <col min="3839" max="3839" width="6.7109375" style="4" customWidth="1"/>
    <col min="3840" max="3840" width="30.7109375" style="4" customWidth="1"/>
    <col min="3841" max="3846" width="10.7109375" style="4" customWidth="1"/>
    <col min="3847" max="3847" width="15.7109375" style="4" customWidth="1"/>
    <col min="3848" max="3848" width="9.140625" style="4"/>
    <col min="3849" max="3849" width="24.5703125" style="4" customWidth="1"/>
    <col min="3850" max="4094" width="9.140625" style="4"/>
    <col min="4095" max="4095" width="6.7109375" style="4" customWidth="1"/>
    <col min="4096" max="4096" width="30.7109375" style="4" customWidth="1"/>
    <col min="4097" max="4102" width="10.7109375" style="4" customWidth="1"/>
    <col min="4103" max="4103" width="15.7109375" style="4" customWidth="1"/>
    <col min="4104" max="4104" width="9.140625" style="4"/>
    <col min="4105" max="4105" width="24.5703125" style="4" customWidth="1"/>
    <col min="4106" max="4350" width="9.140625" style="4"/>
    <col min="4351" max="4351" width="6.7109375" style="4" customWidth="1"/>
    <col min="4352" max="4352" width="30.7109375" style="4" customWidth="1"/>
    <col min="4353" max="4358" width="10.7109375" style="4" customWidth="1"/>
    <col min="4359" max="4359" width="15.7109375" style="4" customWidth="1"/>
    <col min="4360" max="4360" width="9.140625" style="4"/>
    <col min="4361" max="4361" width="24.5703125" style="4" customWidth="1"/>
    <col min="4362" max="4606" width="9.140625" style="4"/>
    <col min="4607" max="4607" width="6.7109375" style="4" customWidth="1"/>
    <col min="4608" max="4608" width="30.7109375" style="4" customWidth="1"/>
    <col min="4609" max="4614" width="10.7109375" style="4" customWidth="1"/>
    <col min="4615" max="4615" width="15.7109375" style="4" customWidth="1"/>
    <col min="4616" max="4616" width="9.140625" style="4"/>
    <col min="4617" max="4617" width="24.5703125" style="4" customWidth="1"/>
    <col min="4618" max="4862" width="9.140625" style="4"/>
    <col min="4863" max="4863" width="6.7109375" style="4" customWidth="1"/>
    <col min="4864" max="4864" width="30.7109375" style="4" customWidth="1"/>
    <col min="4865" max="4870" width="10.7109375" style="4" customWidth="1"/>
    <col min="4871" max="4871" width="15.7109375" style="4" customWidth="1"/>
    <col min="4872" max="4872" width="9.140625" style="4"/>
    <col min="4873" max="4873" width="24.5703125" style="4" customWidth="1"/>
    <col min="4874" max="5118" width="9.140625" style="4"/>
    <col min="5119" max="5119" width="6.7109375" style="4" customWidth="1"/>
    <col min="5120" max="5120" width="30.7109375" style="4" customWidth="1"/>
    <col min="5121" max="5126" width="10.7109375" style="4" customWidth="1"/>
    <col min="5127" max="5127" width="15.7109375" style="4" customWidth="1"/>
    <col min="5128" max="5128" width="9.140625" style="4"/>
    <col min="5129" max="5129" width="24.5703125" style="4" customWidth="1"/>
    <col min="5130" max="5374" width="9.140625" style="4"/>
    <col min="5375" max="5375" width="6.7109375" style="4" customWidth="1"/>
    <col min="5376" max="5376" width="30.7109375" style="4" customWidth="1"/>
    <col min="5377" max="5382" width="10.7109375" style="4" customWidth="1"/>
    <col min="5383" max="5383" width="15.7109375" style="4" customWidth="1"/>
    <col min="5384" max="5384" width="9.140625" style="4"/>
    <col min="5385" max="5385" width="24.5703125" style="4" customWidth="1"/>
    <col min="5386" max="5630" width="9.140625" style="4"/>
    <col min="5631" max="5631" width="6.7109375" style="4" customWidth="1"/>
    <col min="5632" max="5632" width="30.7109375" style="4" customWidth="1"/>
    <col min="5633" max="5638" width="10.7109375" style="4" customWidth="1"/>
    <col min="5639" max="5639" width="15.7109375" style="4" customWidth="1"/>
    <col min="5640" max="5640" width="9.140625" style="4"/>
    <col min="5641" max="5641" width="24.5703125" style="4" customWidth="1"/>
    <col min="5642" max="5886" width="9.140625" style="4"/>
    <col min="5887" max="5887" width="6.7109375" style="4" customWidth="1"/>
    <col min="5888" max="5888" width="30.7109375" style="4" customWidth="1"/>
    <col min="5889" max="5894" width="10.7109375" style="4" customWidth="1"/>
    <col min="5895" max="5895" width="15.7109375" style="4" customWidth="1"/>
    <col min="5896" max="5896" width="9.140625" style="4"/>
    <col min="5897" max="5897" width="24.5703125" style="4" customWidth="1"/>
    <col min="5898" max="6142" width="9.140625" style="4"/>
    <col min="6143" max="6143" width="6.7109375" style="4" customWidth="1"/>
    <col min="6144" max="6144" width="30.7109375" style="4" customWidth="1"/>
    <col min="6145" max="6150" width="10.7109375" style="4" customWidth="1"/>
    <col min="6151" max="6151" width="15.7109375" style="4" customWidth="1"/>
    <col min="6152" max="6152" width="9.140625" style="4"/>
    <col min="6153" max="6153" width="24.5703125" style="4" customWidth="1"/>
    <col min="6154" max="6398" width="9.140625" style="4"/>
    <col min="6399" max="6399" width="6.7109375" style="4" customWidth="1"/>
    <col min="6400" max="6400" width="30.7109375" style="4" customWidth="1"/>
    <col min="6401" max="6406" width="10.7109375" style="4" customWidth="1"/>
    <col min="6407" max="6407" width="15.7109375" style="4" customWidth="1"/>
    <col min="6408" max="6408" width="9.140625" style="4"/>
    <col min="6409" max="6409" width="24.5703125" style="4" customWidth="1"/>
    <col min="6410" max="6654" width="9.140625" style="4"/>
    <col min="6655" max="6655" width="6.7109375" style="4" customWidth="1"/>
    <col min="6656" max="6656" width="30.7109375" style="4" customWidth="1"/>
    <col min="6657" max="6662" width="10.7109375" style="4" customWidth="1"/>
    <col min="6663" max="6663" width="15.7109375" style="4" customWidth="1"/>
    <col min="6664" max="6664" width="9.140625" style="4"/>
    <col min="6665" max="6665" width="24.5703125" style="4" customWidth="1"/>
    <col min="6666" max="6910" width="9.140625" style="4"/>
    <col min="6911" max="6911" width="6.7109375" style="4" customWidth="1"/>
    <col min="6912" max="6912" width="30.7109375" style="4" customWidth="1"/>
    <col min="6913" max="6918" width="10.7109375" style="4" customWidth="1"/>
    <col min="6919" max="6919" width="15.7109375" style="4" customWidth="1"/>
    <col min="6920" max="6920" width="9.140625" style="4"/>
    <col min="6921" max="6921" width="24.5703125" style="4" customWidth="1"/>
    <col min="6922" max="7166" width="9.140625" style="4"/>
    <col min="7167" max="7167" width="6.7109375" style="4" customWidth="1"/>
    <col min="7168" max="7168" width="30.7109375" style="4" customWidth="1"/>
    <col min="7169" max="7174" width="10.7109375" style="4" customWidth="1"/>
    <col min="7175" max="7175" width="15.7109375" style="4" customWidth="1"/>
    <col min="7176" max="7176" width="9.140625" style="4"/>
    <col min="7177" max="7177" width="24.5703125" style="4" customWidth="1"/>
    <col min="7178" max="7422" width="9.140625" style="4"/>
    <col min="7423" max="7423" width="6.7109375" style="4" customWidth="1"/>
    <col min="7424" max="7424" width="30.7109375" style="4" customWidth="1"/>
    <col min="7425" max="7430" width="10.7109375" style="4" customWidth="1"/>
    <col min="7431" max="7431" width="15.7109375" style="4" customWidth="1"/>
    <col min="7432" max="7432" width="9.140625" style="4"/>
    <col min="7433" max="7433" width="24.5703125" style="4" customWidth="1"/>
    <col min="7434" max="7678" width="9.140625" style="4"/>
    <col min="7679" max="7679" width="6.7109375" style="4" customWidth="1"/>
    <col min="7680" max="7680" width="30.7109375" style="4" customWidth="1"/>
    <col min="7681" max="7686" width="10.7109375" style="4" customWidth="1"/>
    <col min="7687" max="7687" width="15.7109375" style="4" customWidth="1"/>
    <col min="7688" max="7688" width="9.140625" style="4"/>
    <col min="7689" max="7689" width="24.5703125" style="4" customWidth="1"/>
    <col min="7690" max="7934" width="9.140625" style="4"/>
    <col min="7935" max="7935" width="6.7109375" style="4" customWidth="1"/>
    <col min="7936" max="7936" width="30.7109375" style="4" customWidth="1"/>
    <col min="7937" max="7942" width="10.7109375" style="4" customWidth="1"/>
    <col min="7943" max="7943" width="15.7109375" style="4" customWidth="1"/>
    <col min="7944" max="7944" width="9.140625" style="4"/>
    <col min="7945" max="7945" width="24.5703125" style="4" customWidth="1"/>
    <col min="7946" max="8190" width="9.140625" style="4"/>
    <col min="8191" max="8191" width="6.7109375" style="4" customWidth="1"/>
    <col min="8192" max="8192" width="30.7109375" style="4" customWidth="1"/>
    <col min="8193" max="8198" width="10.7109375" style="4" customWidth="1"/>
    <col min="8199" max="8199" width="15.7109375" style="4" customWidth="1"/>
    <col min="8200" max="8200" width="9.140625" style="4"/>
    <col min="8201" max="8201" width="24.5703125" style="4" customWidth="1"/>
    <col min="8202" max="8446" width="9.140625" style="4"/>
    <col min="8447" max="8447" width="6.7109375" style="4" customWidth="1"/>
    <col min="8448" max="8448" width="30.7109375" style="4" customWidth="1"/>
    <col min="8449" max="8454" width="10.7109375" style="4" customWidth="1"/>
    <col min="8455" max="8455" width="15.7109375" style="4" customWidth="1"/>
    <col min="8456" max="8456" width="9.140625" style="4"/>
    <col min="8457" max="8457" width="24.5703125" style="4" customWidth="1"/>
    <col min="8458" max="8702" width="9.140625" style="4"/>
    <col min="8703" max="8703" width="6.7109375" style="4" customWidth="1"/>
    <col min="8704" max="8704" width="30.7109375" style="4" customWidth="1"/>
    <col min="8705" max="8710" width="10.7109375" style="4" customWidth="1"/>
    <col min="8711" max="8711" width="15.7109375" style="4" customWidth="1"/>
    <col min="8712" max="8712" width="9.140625" style="4"/>
    <col min="8713" max="8713" width="24.5703125" style="4" customWidth="1"/>
    <col min="8714" max="8958" width="9.140625" style="4"/>
    <col min="8959" max="8959" width="6.7109375" style="4" customWidth="1"/>
    <col min="8960" max="8960" width="30.7109375" style="4" customWidth="1"/>
    <col min="8961" max="8966" width="10.7109375" style="4" customWidth="1"/>
    <col min="8967" max="8967" width="15.7109375" style="4" customWidth="1"/>
    <col min="8968" max="8968" width="9.140625" style="4"/>
    <col min="8969" max="8969" width="24.5703125" style="4" customWidth="1"/>
    <col min="8970" max="9214" width="9.140625" style="4"/>
    <col min="9215" max="9215" width="6.7109375" style="4" customWidth="1"/>
    <col min="9216" max="9216" width="30.7109375" style="4" customWidth="1"/>
    <col min="9217" max="9222" width="10.7109375" style="4" customWidth="1"/>
    <col min="9223" max="9223" width="15.7109375" style="4" customWidth="1"/>
    <col min="9224" max="9224" width="9.140625" style="4"/>
    <col min="9225" max="9225" width="24.5703125" style="4" customWidth="1"/>
    <col min="9226" max="9470" width="9.140625" style="4"/>
    <col min="9471" max="9471" width="6.7109375" style="4" customWidth="1"/>
    <col min="9472" max="9472" width="30.7109375" style="4" customWidth="1"/>
    <col min="9473" max="9478" width="10.7109375" style="4" customWidth="1"/>
    <col min="9479" max="9479" width="15.7109375" style="4" customWidth="1"/>
    <col min="9480" max="9480" width="9.140625" style="4"/>
    <col min="9481" max="9481" width="24.5703125" style="4" customWidth="1"/>
    <col min="9482" max="9726" width="9.140625" style="4"/>
    <col min="9727" max="9727" width="6.7109375" style="4" customWidth="1"/>
    <col min="9728" max="9728" width="30.7109375" style="4" customWidth="1"/>
    <col min="9729" max="9734" width="10.7109375" style="4" customWidth="1"/>
    <col min="9735" max="9735" width="15.7109375" style="4" customWidth="1"/>
    <col min="9736" max="9736" width="9.140625" style="4"/>
    <col min="9737" max="9737" width="24.5703125" style="4" customWidth="1"/>
    <col min="9738" max="9982" width="9.140625" style="4"/>
    <col min="9983" max="9983" width="6.7109375" style="4" customWidth="1"/>
    <col min="9984" max="9984" width="30.7109375" style="4" customWidth="1"/>
    <col min="9985" max="9990" width="10.7109375" style="4" customWidth="1"/>
    <col min="9991" max="9991" width="15.7109375" style="4" customWidth="1"/>
    <col min="9992" max="9992" width="9.140625" style="4"/>
    <col min="9993" max="9993" width="24.5703125" style="4" customWidth="1"/>
    <col min="9994" max="10238" width="9.140625" style="4"/>
    <col min="10239" max="10239" width="6.7109375" style="4" customWidth="1"/>
    <col min="10240" max="10240" width="30.7109375" style="4" customWidth="1"/>
    <col min="10241" max="10246" width="10.7109375" style="4" customWidth="1"/>
    <col min="10247" max="10247" width="15.7109375" style="4" customWidth="1"/>
    <col min="10248" max="10248" width="9.140625" style="4"/>
    <col min="10249" max="10249" width="24.5703125" style="4" customWidth="1"/>
    <col min="10250" max="10494" width="9.140625" style="4"/>
    <col min="10495" max="10495" width="6.7109375" style="4" customWidth="1"/>
    <col min="10496" max="10496" width="30.7109375" style="4" customWidth="1"/>
    <col min="10497" max="10502" width="10.7109375" style="4" customWidth="1"/>
    <col min="10503" max="10503" width="15.7109375" style="4" customWidth="1"/>
    <col min="10504" max="10504" width="9.140625" style="4"/>
    <col min="10505" max="10505" width="24.5703125" style="4" customWidth="1"/>
    <col min="10506" max="10750" width="9.140625" style="4"/>
    <col min="10751" max="10751" width="6.7109375" style="4" customWidth="1"/>
    <col min="10752" max="10752" width="30.7109375" style="4" customWidth="1"/>
    <col min="10753" max="10758" width="10.7109375" style="4" customWidth="1"/>
    <col min="10759" max="10759" width="15.7109375" style="4" customWidth="1"/>
    <col min="10760" max="10760" width="9.140625" style="4"/>
    <col min="10761" max="10761" width="24.5703125" style="4" customWidth="1"/>
    <col min="10762" max="11006" width="9.140625" style="4"/>
    <col min="11007" max="11007" width="6.7109375" style="4" customWidth="1"/>
    <col min="11008" max="11008" width="30.7109375" style="4" customWidth="1"/>
    <col min="11009" max="11014" width="10.7109375" style="4" customWidth="1"/>
    <col min="11015" max="11015" width="15.7109375" style="4" customWidth="1"/>
    <col min="11016" max="11016" width="9.140625" style="4"/>
    <col min="11017" max="11017" width="24.5703125" style="4" customWidth="1"/>
    <col min="11018" max="11262" width="9.140625" style="4"/>
    <col min="11263" max="11263" width="6.7109375" style="4" customWidth="1"/>
    <col min="11264" max="11264" width="30.7109375" style="4" customWidth="1"/>
    <col min="11265" max="11270" width="10.7109375" style="4" customWidth="1"/>
    <col min="11271" max="11271" width="15.7109375" style="4" customWidth="1"/>
    <col min="11272" max="11272" width="9.140625" style="4"/>
    <col min="11273" max="11273" width="24.5703125" style="4" customWidth="1"/>
    <col min="11274" max="11518" width="9.140625" style="4"/>
    <col min="11519" max="11519" width="6.7109375" style="4" customWidth="1"/>
    <col min="11520" max="11520" width="30.7109375" style="4" customWidth="1"/>
    <col min="11521" max="11526" width="10.7109375" style="4" customWidth="1"/>
    <col min="11527" max="11527" width="15.7109375" style="4" customWidth="1"/>
    <col min="11528" max="11528" width="9.140625" style="4"/>
    <col min="11529" max="11529" width="24.5703125" style="4" customWidth="1"/>
    <col min="11530" max="11774" width="9.140625" style="4"/>
    <col min="11775" max="11775" width="6.7109375" style="4" customWidth="1"/>
    <col min="11776" max="11776" width="30.7109375" style="4" customWidth="1"/>
    <col min="11777" max="11782" width="10.7109375" style="4" customWidth="1"/>
    <col min="11783" max="11783" width="15.7109375" style="4" customWidth="1"/>
    <col min="11784" max="11784" width="9.140625" style="4"/>
    <col min="11785" max="11785" width="24.5703125" style="4" customWidth="1"/>
    <col min="11786" max="12030" width="9.140625" style="4"/>
    <col min="12031" max="12031" width="6.7109375" style="4" customWidth="1"/>
    <col min="12032" max="12032" width="30.7109375" style="4" customWidth="1"/>
    <col min="12033" max="12038" width="10.7109375" style="4" customWidth="1"/>
    <col min="12039" max="12039" width="15.7109375" style="4" customWidth="1"/>
    <col min="12040" max="12040" width="9.140625" style="4"/>
    <col min="12041" max="12041" width="24.5703125" style="4" customWidth="1"/>
    <col min="12042" max="12286" width="9.140625" style="4"/>
    <col min="12287" max="12287" width="6.7109375" style="4" customWidth="1"/>
    <col min="12288" max="12288" width="30.7109375" style="4" customWidth="1"/>
    <col min="12289" max="12294" width="10.7109375" style="4" customWidth="1"/>
    <col min="12295" max="12295" width="15.7109375" style="4" customWidth="1"/>
    <col min="12296" max="12296" width="9.140625" style="4"/>
    <col min="12297" max="12297" width="24.5703125" style="4" customWidth="1"/>
    <col min="12298" max="12542" width="9.140625" style="4"/>
    <col min="12543" max="12543" width="6.7109375" style="4" customWidth="1"/>
    <col min="12544" max="12544" width="30.7109375" style="4" customWidth="1"/>
    <col min="12545" max="12550" width="10.7109375" style="4" customWidth="1"/>
    <col min="12551" max="12551" width="15.7109375" style="4" customWidth="1"/>
    <col min="12552" max="12552" width="9.140625" style="4"/>
    <col min="12553" max="12553" width="24.5703125" style="4" customWidth="1"/>
    <col min="12554" max="12798" width="9.140625" style="4"/>
    <col min="12799" max="12799" width="6.7109375" style="4" customWidth="1"/>
    <col min="12800" max="12800" width="30.7109375" style="4" customWidth="1"/>
    <col min="12801" max="12806" width="10.7109375" style="4" customWidth="1"/>
    <col min="12807" max="12807" width="15.7109375" style="4" customWidth="1"/>
    <col min="12808" max="12808" width="9.140625" style="4"/>
    <col min="12809" max="12809" width="24.5703125" style="4" customWidth="1"/>
    <col min="12810" max="13054" width="9.140625" style="4"/>
    <col min="13055" max="13055" width="6.7109375" style="4" customWidth="1"/>
    <col min="13056" max="13056" width="30.7109375" style="4" customWidth="1"/>
    <col min="13057" max="13062" width="10.7109375" style="4" customWidth="1"/>
    <col min="13063" max="13063" width="15.7109375" style="4" customWidth="1"/>
    <col min="13064" max="13064" width="9.140625" style="4"/>
    <col min="13065" max="13065" width="24.5703125" style="4" customWidth="1"/>
    <col min="13066" max="13310" width="9.140625" style="4"/>
    <col min="13311" max="13311" width="6.7109375" style="4" customWidth="1"/>
    <col min="13312" max="13312" width="30.7109375" style="4" customWidth="1"/>
    <col min="13313" max="13318" width="10.7109375" style="4" customWidth="1"/>
    <col min="13319" max="13319" width="15.7109375" style="4" customWidth="1"/>
    <col min="13320" max="13320" width="9.140625" style="4"/>
    <col min="13321" max="13321" width="24.5703125" style="4" customWidth="1"/>
    <col min="13322" max="13566" width="9.140625" style="4"/>
    <col min="13567" max="13567" width="6.7109375" style="4" customWidth="1"/>
    <col min="13568" max="13568" width="30.7109375" style="4" customWidth="1"/>
    <col min="13569" max="13574" width="10.7109375" style="4" customWidth="1"/>
    <col min="13575" max="13575" width="15.7109375" style="4" customWidth="1"/>
    <col min="13576" max="13576" width="9.140625" style="4"/>
    <col min="13577" max="13577" width="24.5703125" style="4" customWidth="1"/>
    <col min="13578" max="13822" width="9.140625" style="4"/>
    <col min="13823" max="13823" width="6.7109375" style="4" customWidth="1"/>
    <col min="13824" max="13824" width="30.7109375" style="4" customWidth="1"/>
    <col min="13825" max="13830" width="10.7109375" style="4" customWidth="1"/>
    <col min="13831" max="13831" width="15.7109375" style="4" customWidth="1"/>
    <col min="13832" max="13832" width="9.140625" style="4"/>
    <col min="13833" max="13833" width="24.5703125" style="4" customWidth="1"/>
    <col min="13834" max="14078" width="9.140625" style="4"/>
    <col min="14079" max="14079" width="6.7109375" style="4" customWidth="1"/>
    <col min="14080" max="14080" width="30.7109375" style="4" customWidth="1"/>
    <col min="14081" max="14086" width="10.7109375" style="4" customWidth="1"/>
    <col min="14087" max="14087" width="15.7109375" style="4" customWidth="1"/>
    <col min="14088" max="14088" width="9.140625" style="4"/>
    <col min="14089" max="14089" width="24.5703125" style="4" customWidth="1"/>
    <col min="14090" max="14334" width="9.140625" style="4"/>
    <col min="14335" max="14335" width="6.7109375" style="4" customWidth="1"/>
    <col min="14336" max="14336" width="30.7109375" style="4" customWidth="1"/>
    <col min="14337" max="14342" width="10.7109375" style="4" customWidth="1"/>
    <col min="14343" max="14343" width="15.7109375" style="4" customWidth="1"/>
    <col min="14344" max="14344" width="9.140625" style="4"/>
    <col min="14345" max="14345" width="24.5703125" style="4" customWidth="1"/>
    <col min="14346" max="14590" width="9.140625" style="4"/>
    <col min="14591" max="14591" width="6.7109375" style="4" customWidth="1"/>
    <col min="14592" max="14592" width="30.7109375" style="4" customWidth="1"/>
    <col min="14593" max="14598" width="10.7109375" style="4" customWidth="1"/>
    <col min="14599" max="14599" width="15.7109375" style="4" customWidth="1"/>
    <col min="14600" max="14600" width="9.140625" style="4"/>
    <col min="14601" max="14601" width="24.5703125" style="4" customWidth="1"/>
    <col min="14602" max="14846" width="9.140625" style="4"/>
    <col min="14847" max="14847" width="6.7109375" style="4" customWidth="1"/>
    <col min="14848" max="14848" width="30.7109375" style="4" customWidth="1"/>
    <col min="14849" max="14854" width="10.7109375" style="4" customWidth="1"/>
    <col min="14855" max="14855" width="15.7109375" style="4" customWidth="1"/>
    <col min="14856" max="14856" width="9.140625" style="4"/>
    <col min="14857" max="14857" width="24.5703125" style="4" customWidth="1"/>
    <col min="14858" max="15102" width="9.140625" style="4"/>
    <col min="15103" max="15103" width="6.7109375" style="4" customWidth="1"/>
    <col min="15104" max="15104" width="30.7109375" style="4" customWidth="1"/>
    <col min="15105" max="15110" width="10.7109375" style="4" customWidth="1"/>
    <col min="15111" max="15111" width="15.7109375" style="4" customWidth="1"/>
    <col min="15112" max="15112" width="9.140625" style="4"/>
    <col min="15113" max="15113" width="24.5703125" style="4" customWidth="1"/>
    <col min="15114" max="15358" width="9.140625" style="4"/>
    <col min="15359" max="15359" width="6.7109375" style="4" customWidth="1"/>
    <col min="15360" max="15360" width="30.7109375" style="4" customWidth="1"/>
    <col min="15361" max="15366" width="10.7109375" style="4" customWidth="1"/>
    <col min="15367" max="15367" width="15.7109375" style="4" customWidth="1"/>
    <col min="15368" max="15368" width="9.140625" style="4"/>
    <col min="15369" max="15369" width="24.5703125" style="4" customWidth="1"/>
    <col min="15370" max="15614" width="9.140625" style="4"/>
    <col min="15615" max="15615" width="6.7109375" style="4" customWidth="1"/>
    <col min="15616" max="15616" width="30.7109375" style="4" customWidth="1"/>
    <col min="15617" max="15622" width="10.7109375" style="4" customWidth="1"/>
    <col min="15623" max="15623" width="15.7109375" style="4" customWidth="1"/>
    <col min="15624" max="15624" width="9.140625" style="4"/>
    <col min="15625" max="15625" width="24.5703125" style="4" customWidth="1"/>
    <col min="15626" max="15870" width="9.140625" style="4"/>
    <col min="15871" max="15871" width="6.7109375" style="4" customWidth="1"/>
    <col min="15872" max="15872" width="30.7109375" style="4" customWidth="1"/>
    <col min="15873" max="15878" width="10.7109375" style="4" customWidth="1"/>
    <col min="15879" max="15879" width="15.7109375" style="4" customWidth="1"/>
    <col min="15880" max="15880" width="9.140625" style="4"/>
    <col min="15881" max="15881" width="24.5703125" style="4" customWidth="1"/>
    <col min="15882" max="16126" width="9.140625" style="4"/>
    <col min="16127" max="16127" width="6.7109375" style="4" customWidth="1"/>
    <col min="16128" max="16128" width="30.7109375" style="4" customWidth="1"/>
    <col min="16129" max="16134" width="10.7109375" style="4" customWidth="1"/>
    <col min="16135" max="16135" width="15.7109375" style="4" customWidth="1"/>
    <col min="16136" max="16136" width="9.140625" style="4"/>
    <col min="16137" max="16137" width="24.5703125" style="4" customWidth="1"/>
    <col min="16138" max="16384" width="9.140625" style="4"/>
  </cols>
  <sheetData>
    <row r="1" spans="1:15">
      <c r="A1" s="1"/>
      <c r="B1" s="2"/>
      <c r="C1" s="3"/>
      <c r="D1" s="3"/>
      <c r="E1" s="3"/>
      <c r="F1" s="3"/>
      <c r="G1" s="3"/>
      <c r="H1" s="143"/>
      <c r="I1" s="3"/>
      <c r="J1" s="3"/>
      <c r="K1" s="3"/>
      <c r="L1" s="3"/>
      <c r="M1" s="3"/>
      <c r="N1" s="143"/>
      <c r="O1" s="2"/>
    </row>
    <row r="2" spans="1:15" ht="13.5">
      <c r="A2" s="5"/>
      <c r="B2" s="6"/>
      <c r="C2" s="7"/>
      <c r="D2" s="8"/>
      <c r="E2" s="9"/>
      <c r="F2" s="10"/>
      <c r="G2" s="10"/>
      <c r="I2" s="7"/>
      <c r="J2" s="8"/>
      <c r="K2" s="9"/>
      <c r="L2" s="10"/>
      <c r="M2" s="10"/>
      <c r="O2" s="12"/>
    </row>
    <row r="3" spans="1:15" ht="13.5">
      <c r="A3" s="13"/>
      <c r="B3" s="6"/>
      <c r="C3" s="7"/>
      <c r="D3" s="8"/>
      <c r="E3" s="8"/>
      <c r="F3" s="10"/>
      <c r="G3" s="10"/>
      <c r="I3" s="7"/>
      <c r="J3" s="8"/>
      <c r="K3" s="8"/>
      <c r="L3" s="10"/>
      <c r="M3" s="10"/>
      <c r="O3" s="14"/>
    </row>
    <row r="4" spans="1:15" ht="13.5">
      <c r="A4" s="11"/>
      <c r="B4" s="6"/>
      <c r="C4" s="7" t="s">
        <v>24</v>
      </c>
      <c r="D4" s="10"/>
      <c r="E4" s="10"/>
      <c r="F4" s="10"/>
      <c r="G4" s="10"/>
      <c r="I4" s="7"/>
      <c r="J4" s="10"/>
      <c r="K4" s="10"/>
      <c r="L4" s="10"/>
      <c r="M4" s="10"/>
      <c r="O4" s="12"/>
    </row>
    <row r="5" spans="1:15" ht="13.5">
      <c r="A5" s="13"/>
      <c r="B5" s="6"/>
      <c r="C5" s="15"/>
      <c r="D5" s="16"/>
      <c r="E5" s="16"/>
      <c r="F5" s="16"/>
      <c r="G5" s="16"/>
      <c r="I5" s="15"/>
      <c r="J5" s="16"/>
      <c r="K5" s="16"/>
      <c r="L5" s="16"/>
      <c r="M5" s="16"/>
      <c r="O5" s="17"/>
    </row>
    <row r="6" spans="1:15" ht="13.5">
      <c r="A6" s="5"/>
      <c r="B6" s="6"/>
      <c r="C6" s="269" t="s">
        <v>117</v>
      </c>
      <c r="D6" s="270"/>
      <c r="E6" s="270"/>
      <c r="F6" s="270"/>
      <c r="G6" s="270"/>
      <c r="H6" s="270"/>
      <c r="I6" s="270"/>
      <c r="J6" s="270"/>
      <c r="K6" s="270"/>
      <c r="L6" s="227"/>
      <c r="M6" s="227"/>
      <c r="N6" s="227"/>
      <c r="O6" s="18"/>
    </row>
    <row r="7" spans="1:15" ht="13.5">
      <c r="A7" s="5"/>
      <c r="B7" s="6"/>
      <c r="C7" s="19"/>
      <c r="D7" s="10"/>
      <c r="E7" s="10"/>
      <c r="F7" s="10"/>
      <c r="G7" s="10"/>
      <c r="H7" s="115"/>
      <c r="I7" s="19"/>
      <c r="J7" s="10"/>
      <c r="K7" s="10"/>
      <c r="L7" s="10"/>
      <c r="M7" s="10"/>
      <c r="N7" s="115"/>
      <c r="O7" s="17"/>
    </row>
    <row r="8" spans="1:15" ht="13.5">
      <c r="A8" s="5"/>
      <c r="B8" s="6"/>
      <c r="C8" s="19" t="s">
        <v>103</v>
      </c>
      <c r="D8" s="10"/>
      <c r="E8" s="10"/>
      <c r="F8" s="10"/>
      <c r="G8" s="10"/>
      <c r="H8" s="115"/>
      <c r="I8" s="19"/>
      <c r="J8" s="10"/>
      <c r="K8" s="10"/>
      <c r="L8" s="10"/>
      <c r="M8" s="10"/>
      <c r="N8" s="115"/>
      <c r="O8" s="17"/>
    </row>
    <row r="9" spans="1:15" ht="14.25" thickBot="1">
      <c r="A9" s="20"/>
      <c r="B9" s="21"/>
      <c r="C9" s="22"/>
      <c r="D9" s="22"/>
      <c r="E9" s="22"/>
      <c r="F9" s="23"/>
      <c r="G9" s="23"/>
      <c r="H9" s="83"/>
      <c r="I9" s="22"/>
      <c r="J9" s="22"/>
      <c r="K9" s="22"/>
      <c r="L9" s="23"/>
      <c r="M9" s="23"/>
      <c r="N9" s="83"/>
      <c r="O9" s="24"/>
    </row>
    <row r="10" spans="1:15" ht="8.25" customHeight="1" thickBot="1">
      <c r="A10" s="25"/>
      <c r="C10" s="26"/>
      <c r="D10" s="27"/>
      <c r="E10" s="27"/>
      <c r="F10" s="28"/>
      <c r="G10" s="28"/>
      <c r="H10" s="28"/>
      <c r="I10" s="26"/>
      <c r="J10" s="27"/>
      <c r="K10" s="27"/>
      <c r="L10" s="28"/>
      <c r="M10" s="28"/>
      <c r="N10" s="28"/>
      <c r="O10" s="29"/>
    </row>
    <row r="11" spans="1:15" ht="12.75" customHeight="1">
      <c r="A11" s="30"/>
      <c r="B11" s="31"/>
      <c r="C11" s="271" t="s">
        <v>25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3"/>
      <c r="O11" s="32"/>
    </row>
    <row r="12" spans="1:15">
      <c r="A12" s="33" t="s">
        <v>26</v>
      </c>
      <c r="B12" s="34" t="s">
        <v>27</v>
      </c>
      <c r="C12" s="35">
        <v>1</v>
      </c>
      <c r="D12" s="35">
        <v>2</v>
      </c>
      <c r="E12" s="36">
        <v>3</v>
      </c>
      <c r="F12" s="35">
        <v>4</v>
      </c>
      <c r="G12" s="35">
        <v>5</v>
      </c>
      <c r="H12" s="35">
        <v>6</v>
      </c>
      <c r="I12" s="35">
        <v>7</v>
      </c>
      <c r="J12" s="35">
        <v>8</v>
      </c>
      <c r="K12" s="35">
        <v>9</v>
      </c>
      <c r="L12" s="35">
        <v>10</v>
      </c>
      <c r="M12" s="35">
        <v>11</v>
      </c>
      <c r="N12" s="35">
        <v>12</v>
      </c>
      <c r="O12" s="37" t="s">
        <v>28</v>
      </c>
    </row>
    <row r="13" spans="1:15" ht="14.25" thickBot="1">
      <c r="A13" s="38"/>
      <c r="B13" s="39"/>
      <c r="C13" s="40">
        <v>30</v>
      </c>
      <c r="D13" s="40">
        <v>60</v>
      </c>
      <c r="E13" s="41">
        <v>90</v>
      </c>
      <c r="F13" s="40">
        <v>120</v>
      </c>
      <c r="G13" s="40">
        <v>150</v>
      </c>
      <c r="H13" s="40">
        <v>180</v>
      </c>
      <c r="I13" s="40">
        <v>30</v>
      </c>
      <c r="J13" s="40">
        <v>60</v>
      </c>
      <c r="K13" s="41">
        <v>90</v>
      </c>
      <c r="L13" s="40">
        <v>120</v>
      </c>
      <c r="M13" s="40">
        <v>150</v>
      </c>
      <c r="N13" s="40">
        <v>180</v>
      </c>
      <c r="O13" s="42" t="s">
        <v>29</v>
      </c>
    </row>
    <row r="14" spans="1:15" ht="13.5">
      <c r="A14" s="43"/>
      <c r="B14" s="44"/>
      <c r="C14" s="45"/>
      <c r="D14" s="45"/>
      <c r="E14" s="46"/>
      <c r="F14" s="47"/>
      <c r="G14" s="48"/>
      <c r="H14" s="47"/>
      <c r="I14" s="45"/>
      <c r="J14" s="45"/>
      <c r="K14" s="46"/>
      <c r="L14" s="47"/>
      <c r="M14" s="48"/>
      <c r="N14" s="47"/>
      <c r="O14" s="49"/>
    </row>
    <row r="15" spans="1:15" ht="12.75">
      <c r="A15" s="50" t="s">
        <v>49</v>
      </c>
      <c r="B15" s="51" t="s">
        <v>0</v>
      </c>
      <c r="C15" s="52">
        <v>0.3</v>
      </c>
      <c r="D15" s="52">
        <v>0.2</v>
      </c>
      <c r="E15" s="52">
        <v>0.05</v>
      </c>
      <c r="F15" s="52">
        <v>0.05</v>
      </c>
      <c r="G15" s="52">
        <v>0.05</v>
      </c>
      <c r="H15" s="52">
        <v>0.05</v>
      </c>
      <c r="I15" s="52">
        <v>0.05</v>
      </c>
      <c r="J15" s="52">
        <v>0.05</v>
      </c>
      <c r="K15" s="52">
        <v>0.05</v>
      </c>
      <c r="L15" s="52">
        <v>0.05</v>
      </c>
      <c r="M15" s="52">
        <v>0.05</v>
      </c>
      <c r="N15" s="52">
        <v>0.05</v>
      </c>
      <c r="O15" s="53">
        <f>SUM(C15:N15)</f>
        <v>1</v>
      </c>
    </row>
    <row r="16" spans="1:15" ht="12.75">
      <c r="A16" s="50"/>
      <c r="B16" s="51"/>
      <c r="C16" s="54">
        <f ca="1">$O16*C15</f>
        <v>0</v>
      </c>
      <c r="D16" s="54">
        <f ca="1">$O16*D15</f>
        <v>0</v>
      </c>
      <c r="E16" s="54">
        <f ca="1">$O16*E15</f>
        <v>0</v>
      </c>
      <c r="F16" s="54">
        <f ca="1">$O16*F15</f>
        <v>0</v>
      </c>
      <c r="G16" s="54">
        <f ca="1">$O16*G15</f>
        <v>0</v>
      </c>
      <c r="H16" s="54">
        <f ca="1">$O16*H15</f>
        <v>0</v>
      </c>
      <c r="I16" s="54">
        <f ca="1">$O16*I15</f>
        <v>0</v>
      </c>
      <c r="J16" s="54">
        <f ca="1">$O16*J15</f>
        <v>0</v>
      </c>
      <c r="K16" s="54">
        <f t="shared" ref="K16" ca="1" si="0">$O16*K15</f>
        <v>0</v>
      </c>
      <c r="L16" s="54">
        <f ca="1">$O16*L15</f>
        <v>0</v>
      </c>
      <c r="M16" s="54">
        <f ca="1">$O16*M15</f>
        <v>0</v>
      </c>
      <c r="N16" s="54">
        <f ca="1">$O16*N15</f>
        <v>0</v>
      </c>
      <c r="O16" s="55">
        <f ca="1">SUMIF(PLANILHA!B14:F33,"TOTAL DO ITEM",PLANILHA!F14:F33)*(1+PLANILHA!F6)</f>
        <v>0</v>
      </c>
    </row>
    <row r="17" spans="1:15" ht="5.25" customHeight="1">
      <c r="A17" s="50"/>
      <c r="B17" s="51"/>
      <c r="C17" s="56"/>
      <c r="D17" s="56"/>
      <c r="E17" s="57"/>
      <c r="F17" s="57"/>
      <c r="G17" s="57"/>
      <c r="H17" s="57"/>
      <c r="I17" s="56"/>
      <c r="J17" s="56"/>
      <c r="K17" s="57"/>
      <c r="L17" s="57"/>
      <c r="M17" s="57"/>
      <c r="N17" s="57"/>
      <c r="O17" s="58"/>
    </row>
    <row r="18" spans="1:15" ht="12.75">
      <c r="A18" s="50" t="s">
        <v>63</v>
      </c>
      <c r="B18" s="51" t="s">
        <v>51</v>
      </c>
      <c r="C18" s="59"/>
      <c r="D18" s="59"/>
      <c r="E18" s="59"/>
      <c r="F18" s="59"/>
      <c r="G18" s="59"/>
      <c r="H18" s="59"/>
      <c r="I18" s="52">
        <v>0.5</v>
      </c>
      <c r="J18" s="52">
        <v>0.5</v>
      </c>
      <c r="K18" s="59"/>
      <c r="L18" s="59"/>
      <c r="M18" s="59"/>
      <c r="N18" s="59"/>
      <c r="O18" s="53">
        <f>SUM(C18:N18)</f>
        <v>1</v>
      </c>
    </row>
    <row r="19" spans="1:15" ht="12.75">
      <c r="A19" s="50"/>
      <c r="B19" s="51"/>
      <c r="C19" s="54"/>
      <c r="D19" s="54"/>
      <c r="E19" s="54"/>
      <c r="F19" s="54"/>
      <c r="G19" s="54"/>
      <c r="H19" s="54"/>
      <c r="I19" s="54">
        <f ca="1">$O19*I18</f>
        <v>0</v>
      </c>
      <c r="J19" s="54">
        <f ca="1">$O19*J18</f>
        <v>0</v>
      </c>
      <c r="K19" s="54"/>
      <c r="L19" s="54"/>
      <c r="M19" s="54"/>
      <c r="N19" s="54"/>
      <c r="O19" s="55">
        <f ca="1">SUMIF(PLANILHA!B37:F81,"TOTAL DO ITEM",PLANILHA!F37:F81)*(1+PLANILHA!F6)</f>
        <v>0</v>
      </c>
    </row>
    <row r="20" spans="1:15" ht="5.25" customHeight="1">
      <c r="A20" s="50"/>
      <c r="B20" s="51"/>
      <c r="C20" s="56"/>
      <c r="D20" s="56"/>
      <c r="E20" s="54"/>
      <c r="F20" s="56"/>
      <c r="G20" s="54"/>
      <c r="H20" s="54"/>
      <c r="I20" s="56"/>
      <c r="J20" s="56"/>
      <c r="K20" s="54"/>
      <c r="L20" s="56"/>
      <c r="M20" s="54"/>
      <c r="N20" s="54"/>
      <c r="O20" s="55"/>
    </row>
    <row r="21" spans="1:15" ht="12.75">
      <c r="A21" s="50" t="s">
        <v>52</v>
      </c>
      <c r="B21" s="51" t="s">
        <v>96</v>
      </c>
      <c r="C21" s="59"/>
      <c r="D21" s="59"/>
      <c r="E21" s="59"/>
      <c r="F21" s="59"/>
      <c r="G21" s="59"/>
      <c r="H21" s="59"/>
      <c r="I21" s="59"/>
      <c r="J21" s="59"/>
      <c r="K21" s="52">
        <v>0.5</v>
      </c>
      <c r="L21" s="52">
        <v>0.5</v>
      </c>
      <c r="M21" s="59"/>
      <c r="N21" s="59"/>
      <c r="O21" s="53">
        <f>SUM(C21:N21)</f>
        <v>1</v>
      </c>
    </row>
    <row r="22" spans="1:15" ht="12.75">
      <c r="A22" s="50"/>
      <c r="B22" s="51"/>
      <c r="C22" s="54"/>
      <c r="D22" s="54"/>
      <c r="E22" s="54"/>
      <c r="F22" s="54"/>
      <c r="G22" s="54"/>
      <c r="H22" s="54"/>
      <c r="I22" s="54"/>
      <c r="J22" s="54"/>
      <c r="K22" s="54">
        <f ca="1">$O22*K21</f>
        <v>0</v>
      </c>
      <c r="L22" s="54">
        <f ca="1">$O22*L21</f>
        <v>0</v>
      </c>
      <c r="M22" s="54"/>
      <c r="N22" s="54"/>
      <c r="O22" s="55">
        <f ca="1">SUMIF(PLANILHA!B85:F111,"TOTAL DO ITEM",PLANILHA!F85:F111)*(1+PLANILHA!F6)</f>
        <v>0</v>
      </c>
    </row>
    <row r="23" spans="1:15" ht="5.25" customHeight="1">
      <c r="A23" s="50"/>
      <c r="B23" s="51"/>
      <c r="C23" s="56"/>
      <c r="D23" s="56"/>
      <c r="E23" s="54"/>
      <c r="F23" s="60"/>
      <c r="G23" s="54"/>
      <c r="H23" s="54"/>
      <c r="I23" s="56"/>
      <c r="J23" s="56"/>
      <c r="K23" s="54"/>
      <c r="L23" s="60"/>
      <c r="M23" s="54"/>
      <c r="N23" s="54"/>
      <c r="O23" s="55"/>
    </row>
    <row r="24" spans="1:15" ht="12.75">
      <c r="A24" s="50" t="s">
        <v>72</v>
      </c>
      <c r="B24" s="51" t="s">
        <v>101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2">
        <v>0.5</v>
      </c>
      <c r="N24" s="52">
        <v>0.5</v>
      </c>
      <c r="O24" s="53">
        <f>SUM(C24:N24)</f>
        <v>1</v>
      </c>
    </row>
    <row r="25" spans="1:15" ht="12.75">
      <c r="A25" s="50"/>
      <c r="B25" s="5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>
        <f ca="1">$O25*M24</f>
        <v>0</v>
      </c>
      <c r="N25" s="54">
        <f ca="1">$O25*N24</f>
        <v>0</v>
      </c>
      <c r="O25" s="55">
        <f ca="1">SUMIF(PLANILHA!B115:F139,"TOTAL DO ITEM",PLANILHA!F115:F139)*(1+PLANILHA!F6)</f>
        <v>0</v>
      </c>
    </row>
    <row r="26" spans="1:15" ht="5.25" customHeight="1">
      <c r="A26" s="50"/>
      <c r="B26" s="51"/>
      <c r="C26" s="56"/>
      <c r="D26" s="56"/>
      <c r="E26" s="54"/>
      <c r="F26" s="60"/>
      <c r="G26" s="54"/>
      <c r="H26" s="54"/>
      <c r="I26" s="56"/>
      <c r="J26" s="56"/>
      <c r="K26" s="54"/>
      <c r="L26" s="60"/>
      <c r="M26" s="54"/>
      <c r="N26" s="54"/>
      <c r="O26" s="55"/>
    </row>
    <row r="27" spans="1:15" ht="12.75">
      <c r="A27" s="50" t="s">
        <v>73</v>
      </c>
      <c r="B27" s="51" t="s">
        <v>100</v>
      </c>
      <c r="C27" s="59"/>
      <c r="D27" s="59"/>
      <c r="E27" s="59"/>
      <c r="F27" s="59"/>
      <c r="G27" s="59"/>
      <c r="H27" s="59"/>
      <c r="I27" s="59"/>
      <c r="J27" s="59"/>
      <c r="K27" s="52">
        <v>0.5</v>
      </c>
      <c r="L27" s="52">
        <v>0.5</v>
      </c>
      <c r="M27" s="59"/>
      <c r="N27" s="59"/>
      <c r="O27" s="53">
        <f>SUM(C27:N27)</f>
        <v>1</v>
      </c>
    </row>
    <row r="28" spans="1:15" ht="12.75">
      <c r="A28" s="50"/>
      <c r="B28" s="51"/>
      <c r="C28" s="54"/>
      <c r="D28" s="54"/>
      <c r="E28" s="54"/>
      <c r="F28" s="54"/>
      <c r="G28" s="54"/>
      <c r="H28" s="54"/>
      <c r="I28" s="54"/>
      <c r="J28" s="54"/>
      <c r="K28" s="54">
        <f ca="1">$O28*K27</f>
        <v>0</v>
      </c>
      <c r="L28" s="54">
        <f ca="1">$O28*L27</f>
        <v>0</v>
      </c>
      <c r="M28" s="54"/>
      <c r="N28" s="54"/>
      <c r="O28" s="55">
        <f ca="1">SUMIF(PLANILHA!B143:F163,"TOTAL DO ITEM",PLANILHA!F143:F163)*(1+PLANILHA!F6)</f>
        <v>0</v>
      </c>
    </row>
    <row r="29" spans="1:15" ht="5.25" customHeight="1">
      <c r="A29" s="50"/>
      <c r="B29" s="51"/>
      <c r="C29" s="56"/>
      <c r="D29" s="56"/>
      <c r="E29" s="54"/>
      <c r="F29" s="54"/>
      <c r="G29" s="54"/>
      <c r="H29" s="54"/>
      <c r="I29" s="56"/>
      <c r="J29" s="56"/>
      <c r="K29" s="54"/>
      <c r="L29" s="54"/>
      <c r="M29" s="54"/>
      <c r="N29" s="54"/>
      <c r="O29" s="55"/>
    </row>
    <row r="30" spans="1:15" ht="12.75">
      <c r="A30" s="50" t="s">
        <v>74</v>
      </c>
      <c r="B30" s="51" t="s">
        <v>80</v>
      </c>
      <c r="C30" s="52">
        <v>0.5</v>
      </c>
      <c r="D30" s="52">
        <v>0.5</v>
      </c>
      <c r="E30" s="54"/>
      <c r="F30" s="60"/>
      <c r="G30" s="59"/>
      <c r="H30" s="59"/>
      <c r="I30" s="59"/>
      <c r="J30" s="59"/>
      <c r="K30" s="54"/>
      <c r="L30" s="60"/>
      <c r="M30" s="59"/>
      <c r="N30" s="59"/>
      <c r="O30" s="53">
        <f>SUM(C30:N30)</f>
        <v>1</v>
      </c>
    </row>
    <row r="31" spans="1:15" ht="12.75">
      <c r="A31" s="50"/>
      <c r="B31" s="51"/>
      <c r="C31" s="54">
        <f ca="1">$O31*C30</f>
        <v>0</v>
      </c>
      <c r="D31" s="54">
        <f ca="1">$O31*D30</f>
        <v>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>
        <f ca="1">SUMIF(PLANILHA!B167:F290,"TOTAL DO ITEM",PLANILHA!F167:F290)*(1+PLANILHA!F6)</f>
        <v>0</v>
      </c>
    </row>
    <row r="32" spans="1:15" ht="5.25" customHeight="1">
      <c r="A32" s="50"/>
      <c r="B32" s="51"/>
      <c r="C32" s="56"/>
      <c r="D32" s="56"/>
      <c r="E32" s="54"/>
      <c r="F32" s="60"/>
      <c r="G32" s="54"/>
      <c r="H32" s="54"/>
      <c r="I32" s="56"/>
      <c r="J32" s="56"/>
      <c r="K32" s="54"/>
      <c r="L32" s="60"/>
      <c r="M32" s="54"/>
      <c r="N32" s="54"/>
      <c r="O32" s="55"/>
    </row>
    <row r="33" spans="1:15" ht="12.75">
      <c r="A33" s="50" t="s">
        <v>76</v>
      </c>
      <c r="B33" s="51" t="s">
        <v>83</v>
      </c>
      <c r="C33" s="59"/>
      <c r="D33" s="59"/>
      <c r="E33" s="52">
        <v>0.5</v>
      </c>
      <c r="F33" s="52">
        <v>0.5</v>
      </c>
      <c r="G33" s="59"/>
      <c r="H33" s="59"/>
      <c r="I33" s="59"/>
      <c r="J33" s="59"/>
      <c r="K33" s="54"/>
      <c r="L33" s="60"/>
      <c r="M33" s="59"/>
      <c r="N33" s="59"/>
      <c r="O33" s="53">
        <f>SUM(C33:N33)</f>
        <v>1</v>
      </c>
    </row>
    <row r="34" spans="1:15" ht="12.75">
      <c r="A34" s="50"/>
      <c r="B34" s="51"/>
      <c r="C34" s="54"/>
      <c r="D34" s="54"/>
      <c r="E34" s="54">
        <f ca="1">$O34*E33</f>
        <v>0</v>
      </c>
      <c r="F34" s="54">
        <f ca="1">$O34*F33</f>
        <v>0</v>
      </c>
      <c r="G34" s="54"/>
      <c r="H34" s="54"/>
      <c r="I34" s="54"/>
      <c r="J34" s="54"/>
      <c r="K34" s="54"/>
      <c r="L34" s="54"/>
      <c r="M34" s="54"/>
      <c r="N34" s="54"/>
      <c r="O34" s="55">
        <f ca="1">SUMIF(PLANILHA!B294:F457,"TOTAL DO ITEM",PLANILHA!F294:F457)*(1+PLANILHA!F6)</f>
        <v>0</v>
      </c>
    </row>
    <row r="35" spans="1:15" ht="5.25" customHeight="1">
      <c r="A35" s="50"/>
      <c r="B35" s="51"/>
      <c r="C35" s="56"/>
      <c r="D35" s="56"/>
      <c r="E35" s="54"/>
      <c r="F35" s="60"/>
      <c r="G35" s="54"/>
      <c r="H35" s="54"/>
      <c r="I35" s="56"/>
      <c r="J35" s="56"/>
      <c r="K35" s="54"/>
      <c r="L35" s="60"/>
      <c r="M35" s="54"/>
      <c r="N35" s="54"/>
      <c r="O35" s="55"/>
    </row>
    <row r="36" spans="1:15" ht="12.75">
      <c r="A36" s="50" t="s">
        <v>23</v>
      </c>
      <c r="B36" s="51" t="s">
        <v>84</v>
      </c>
      <c r="C36" s="59"/>
      <c r="D36" s="59"/>
      <c r="E36" s="54"/>
      <c r="F36" s="60"/>
      <c r="G36" s="52">
        <v>0.5</v>
      </c>
      <c r="H36" s="52">
        <v>0.5</v>
      </c>
      <c r="I36" s="59"/>
      <c r="J36" s="59"/>
      <c r="K36" s="54"/>
      <c r="L36" s="60"/>
      <c r="M36" s="59"/>
      <c r="N36" s="59"/>
      <c r="O36" s="53">
        <f>SUM(C36:N36)</f>
        <v>1</v>
      </c>
    </row>
    <row r="37" spans="1:15" ht="12.75">
      <c r="A37" s="50"/>
      <c r="B37" s="51"/>
      <c r="C37" s="54"/>
      <c r="D37" s="54"/>
      <c r="E37" s="54"/>
      <c r="F37" s="54"/>
      <c r="G37" s="54">
        <f ca="1">$O37*G36</f>
        <v>0</v>
      </c>
      <c r="H37" s="54">
        <f ca="1">$O37*H36</f>
        <v>0</v>
      </c>
      <c r="I37" s="54"/>
      <c r="J37" s="54"/>
      <c r="K37" s="54"/>
      <c r="L37" s="54"/>
      <c r="M37" s="54"/>
      <c r="N37" s="54"/>
      <c r="O37" s="55">
        <f ca="1">SUMIF(PLANILHA!B461:F532,"TOTAL DO ITEM",PLANILHA!F461:F532)*(1+PLANILHA!F6)</f>
        <v>0</v>
      </c>
    </row>
    <row r="38" spans="1:15" ht="5.25" customHeight="1">
      <c r="A38" s="50"/>
      <c r="B38" s="51"/>
      <c r="C38" s="56"/>
      <c r="D38" s="56"/>
      <c r="E38" s="54"/>
      <c r="F38" s="60"/>
      <c r="G38" s="54"/>
      <c r="H38" s="54"/>
      <c r="I38" s="56"/>
      <c r="J38" s="56"/>
      <c r="K38" s="54"/>
      <c r="L38" s="60"/>
      <c r="M38" s="54"/>
      <c r="N38" s="54"/>
      <c r="O38" s="55"/>
    </row>
    <row r="39" spans="1:15" ht="12.75">
      <c r="A39" s="50" t="s">
        <v>86</v>
      </c>
      <c r="B39" s="51" t="s">
        <v>85</v>
      </c>
      <c r="C39" s="59"/>
      <c r="D39" s="59"/>
      <c r="E39" s="54"/>
      <c r="F39" s="60"/>
      <c r="G39" s="59"/>
      <c r="H39" s="59"/>
      <c r="I39" s="52">
        <v>0.5</v>
      </c>
      <c r="J39" s="52">
        <v>0.5</v>
      </c>
      <c r="K39" s="54"/>
      <c r="L39" s="60"/>
      <c r="M39" s="59"/>
      <c r="N39" s="59"/>
      <c r="O39" s="53">
        <f>SUM(C39:N39)</f>
        <v>1</v>
      </c>
    </row>
    <row r="40" spans="1:15" ht="12.75">
      <c r="A40" s="50"/>
      <c r="B40" s="51"/>
      <c r="C40" s="54"/>
      <c r="D40" s="54"/>
      <c r="E40" s="54"/>
      <c r="F40" s="54"/>
      <c r="G40" s="54"/>
      <c r="H40" s="54"/>
      <c r="I40" s="54">
        <f ca="1">$O40*I39</f>
        <v>0</v>
      </c>
      <c r="J40" s="54">
        <f ca="1">$O40*J39</f>
        <v>0</v>
      </c>
      <c r="K40" s="54"/>
      <c r="L40" s="54"/>
      <c r="M40" s="54"/>
      <c r="N40" s="54"/>
      <c r="O40" s="55">
        <f ca="1">SUMIF(PLANILHA!B534:F597,"TOTAL DO ITEM",PLANILHA!F534:F597)*(1+PLANILHA!F6)</f>
        <v>0</v>
      </c>
    </row>
    <row r="41" spans="1:15" ht="5.25" customHeight="1">
      <c r="A41" s="50"/>
      <c r="B41" s="51"/>
      <c r="C41" s="56"/>
      <c r="D41" s="56"/>
      <c r="E41" s="54"/>
      <c r="F41" s="60"/>
      <c r="G41" s="54"/>
      <c r="H41" s="54"/>
      <c r="I41" s="56"/>
      <c r="J41" s="56"/>
      <c r="K41" s="54"/>
      <c r="L41" s="60"/>
      <c r="M41" s="54"/>
      <c r="N41" s="54"/>
      <c r="O41" s="55"/>
    </row>
    <row r="42" spans="1:15" ht="12.75">
      <c r="A42" s="50" t="s">
        <v>87</v>
      </c>
      <c r="B42" s="51" t="s">
        <v>82</v>
      </c>
      <c r="C42" s="59"/>
      <c r="D42" s="59"/>
      <c r="E42" s="54"/>
      <c r="F42" s="60"/>
      <c r="G42" s="59"/>
      <c r="H42" s="59"/>
      <c r="I42" s="59"/>
      <c r="J42" s="59"/>
      <c r="K42" s="52">
        <v>0.5</v>
      </c>
      <c r="L42" s="52">
        <v>0.5</v>
      </c>
      <c r="M42" s="59"/>
      <c r="N42" s="59"/>
      <c r="O42" s="53">
        <f>SUM(C42:N42)</f>
        <v>1</v>
      </c>
    </row>
    <row r="43" spans="1:15" ht="12.75">
      <c r="A43" s="50"/>
      <c r="B43" s="51"/>
      <c r="C43" s="54"/>
      <c r="D43" s="54"/>
      <c r="E43" s="54"/>
      <c r="F43" s="54"/>
      <c r="G43" s="54"/>
      <c r="H43" s="54"/>
      <c r="I43" s="54"/>
      <c r="J43" s="54"/>
      <c r="K43" s="54">
        <f ca="1">$O43*K42</f>
        <v>0</v>
      </c>
      <c r="L43" s="54">
        <f ca="1">$O43*L42</f>
        <v>0</v>
      </c>
      <c r="M43" s="54"/>
      <c r="N43" s="54"/>
      <c r="O43" s="55">
        <f ca="1">SUMIF(PLANILHA!B599:F708,"TOTAL DO ITEM",PLANILHA!F599:F708)*(1+PLANILHA!F6)</f>
        <v>0</v>
      </c>
    </row>
    <row r="44" spans="1:15" ht="5.25" customHeight="1">
      <c r="A44" s="50"/>
      <c r="B44" s="51"/>
      <c r="C44" s="56"/>
      <c r="D44" s="56"/>
      <c r="E44" s="54"/>
      <c r="F44" s="60"/>
      <c r="G44" s="54"/>
      <c r="H44" s="54"/>
      <c r="I44" s="56"/>
      <c r="J44" s="56"/>
      <c r="K44" s="54"/>
      <c r="L44" s="60"/>
      <c r="M44" s="54"/>
      <c r="N44" s="54"/>
      <c r="O44" s="55"/>
    </row>
    <row r="45" spans="1:15" ht="12.75">
      <c r="A45" s="50" t="s">
        <v>89</v>
      </c>
      <c r="B45" s="51" t="s">
        <v>88</v>
      </c>
      <c r="C45" s="59"/>
      <c r="D45" s="59"/>
      <c r="E45" s="54"/>
      <c r="F45" s="60"/>
      <c r="G45" s="59"/>
      <c r="H45" s="59"/>
      <c r="I45" s="59"/>
      <c r="J45" s="59"/>
      <c r="K45" s="54"/>
      <c r="L45" s="60"/>
      <c r="M45" s="52">
        <v>0.5</v>
      </c>
      <c r="N45" s="52">
        <v>0.5</v>
      </c>
      <c r="O45" s="53">
        <f>SUM(C45:N45)</f>
        <v>1</v>
      </c>
    </row>
    <row r="46" spans="1:15" ht="12.75">
      <c r="A46" s="50"/>
      <c r="B46" s="5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>
        <f ca="1">$O46*M45</f>
        <v>0</v>
      </c>
      <c r="N46" s="54">
        <f ca="1">$O46*N45</f>
        <v>0</v>
      </c>
      <c r="O46" s="55">
        <f ca="1">SUMIF(PLANILHA!B712:F742,"TOTAL DO ITEM",PLANILHA!F712:F742)*(1+PLANILHA!F6)</f>
        <v>0</v>
      </c>
    </row>
    <row r="47" spans="1:15" ht="5.25" customHeight="1">
      <c r="A47" s="50"/>
      <c r="B47" s="51"/>
      <c r="C47" s="56"/>
      <c r="D47" s="56"/>
      <c r="E47" s="54"/>
      <c r="F47" s="60"/>
      <c r="G47" s="54"/>
      <c r="H47" s="54"/>
      <c r="I47" s="56"/>
      <c r="J47" s="56"/>
      <c r="K47" s="54"/>
      <c r="L47" s="60"/>
      <c r="M47" s="54"/>
      <c r="N47" s="54"/>
      <c r="O47" s="55"/>
    </row>
    <row r="48" spans="1:15" ht="12.75">
      <c r="A48" s="50" t="s">
        <v>32</v>
      </c>
      <c r="B48" s="51" t="s">
        <v>90</v>
      </c>
      <c r="C48" s="59"/>
      <c r="D48" s="59"/>
      <c r="E48" s="54"/>
      <c r="F48" s="60"/>
      <c r="G48" s="59"/>
      <c r="H48" s="59"/>
      <c r="I48" s="59"/>
      <c r="J48" s="59"/>
      <c r="K48" s="54"/>
      <c r="L48" s="60"/>
      <c r="M48" s="59"/>
      <c r="N48" s="52">
        <v>1</v>
      </c>
      <c r="O48" s="53">
        <f>SUM(C48:N48)</f>
        <v>1</v>
      </c>
    </row>
    <row r="49" spans="1:15" ht="12.75">
      <c r="A49" s="50"/>
      <c r="B49" s="51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>
        <f ca="1">$O49*N48</f>
        <v>0</v>
      </c>
      <c r="O49" s="55">
        <f ca="1">SUMIF(PLANILHA!B746:F748,"TOTAL DO ITEM",PLANILHA!F746:F748)*(1+PLANILHA!F6)</f>
        <v>0</v>
      </c>
    </row>
    <row r="50" spans="1:15" ht="5.25" customHeight="1" thickBot="1">
      <c r="A50" s="50"/>
      <c r="B50" s="51"/>
      <c r="C50" s="56"/>
      <c r="D50" s="56"/>
      <c r="E50" s="54"/>
      <c r="F50" s="60"/>
      <c r="G50" s="54"/>
      <c r="H50" s="54"/>
      <c r="I50" s="56"/>
      <c r="J50" s="56"/>
      <c r="K50" s="54"/>
      <c r="L50" s="60"/>
      <c r="M50" s="54"/>
      <c r="N50" s="54"/>
      <c r="O50" s="55"/>
    </row>
    <row r="51" spans="1:15">
      <c r="A51" s="61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40"/>
      <c r="O51" s="64"/>
    </row>
    <row r="52" spans="1:15">
      <c r="A52" s="65"/>
      <c r="B52" s="66" t="s">
        <v>30</v>
      </c>
      <c r="C52" s="67">
        <f ca="1">SUM(,C22,C19,C16,C28,C31,C34,C37,C25,C40,C43,C46,C49)</f>
        <v>0</v>
      </c>
      <c r="D52" s="67">
        <f t="shared" ref="D52:N52" ca="1" si="1">SUM(,D22,D19,D16,D28,D31,D34,D37,D25,D40,D43,D46,D49)</f>
        <v>0</v>
      </c>
      <c r="E52" s="67">
        <f t="shared" ca="1" si="1"/>
        <v>0</v>
      </c>
      <c r="F52" s="67">
        <f t="shared" ca="1" si="1"/>
        <v>0</v>
      </c>
      <c r="G52" s="67">
        <f t="shared" ca="1" si="1"/>
        <v>0</v>
      </c>
      <c r="H52" s="67">
        <f t="shared" ca="1" si="1"/>
        <v>0</v>
      </c>
      <c r="I52" s="67">
        <f t="shared" ca="1" si="1"/>
        <v>0</v>
      </c>
      <c r="J52" s="67">
        <f t="shared" ca="1" si="1"/>
        <v>0</v>
      </c>
      <c r="K52" s="67">
        <f t="shared" ca="1" si="1"/>
        <v>0</v>
      </c>
      <c r="L52" s="67">
        <f t="shared" ca="1" si="1"/>
        <v>0</v>
      </c>
      <c r="M52" s="67">
        <f t="shared" ca="1" si="1"/>
        <v>0</v>
      </c>
      <c r="N52" s="67">
        <f t="shared" ca="1" si="1"/>
        <v>0</v>
      </c>
      <c r="O52" s="142">
        <f ca="1">SUM(O16,O19,O22,O25,O28,O31,O34,O37,O40,O43,O46,O49)</f>
        <v>0</v>
      </c>
    </row>
    <row r="53" spans="1:15" ht="12.75" thickBot="1">
      <c r="A53" s="68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141"/>
      <c r="O53" s="71"/>
    </row>
    <row r="54" spans="1:15" ht="13.5">
      <c r="A54" s="72"/>
      <c r="B54" s="66"/>
      <c r="C54" s="73"/>
      <c r="D54" s="73"/>
      <c r="E54" s="73"/>
      <c r="F54" s="74"/>
      <c r="G54" s="260"/>
      <c r="H54" s="260"/>
      <c r="I54" s="73"/>
      <c r="J54" s="73"/>
      <c r="K54" s="73"/>
      <c r="L54" s="74"/>
      <c r="M54" s="74"/>
      <c r="N54" s="74"/>
      <c r="O54" s="75"/>
    </row>
    <row r="55" spans="1:15" ht="13.5">
      <c r="A55" s="72"/>
      <c r="B55" s="66"/>
      <c r="C55" s="73"/>
      <c r="D55" s="73"/>
      <c r="E55" s="278"/>
      <c r="F55" s="278"/>
      <c r="G55" s="274"/>
      <c r="H55" s="274"/>
      <c r="I55" s="73"/>
      <c r="J55" s="73"/>
      <c r="K55" s="278"/>
      <c r="L55" s="278"/>
      <c r="M55" s="274"/>
      <c r="N55" s="274"/>
      <c r="O55" s="75"/>
    </row>
    <row r="56" spans="1:15" ht="13.5">
      <c r="A56" s="76"/>
      <c r="B56" s="19"/>
      <c r="C56" s="19"/>
      <c r="D56" s="77"/>
      <c r="E56" s="277"/>
      <c r="F56" s="277"/>
      <c r="G56" s="275"/>
      <c r="H56" s="276"/>
      <c r="I56" s="19"/>
      <c r="J56" s="77"/>
      <c r="K56" s="277"/>
      <c r="L56" s="277"/>
      <c r="M56" s="275"/>
      <c r="N56" s="276"/>
      <c r="O56" s="78"/>
    </row>
    <row r="57" spans="1:15">
      <c r="A57" s="79"/>
      <c r="B57" s="15"/>
      <c r="C57" s="15"/>
      <c r="D57" s="80"/>
      <c r="E57" s="277"/>
      <c r="F57" s="277"/>
      <c r="G57" s="275"/>
      <c r="H57" s="276"/>
      <c r="I57" s="15"/>
      <c r="J57" s="80"/>
      <c r="K57" s="277"/>
      <c r="L57" s="277"/>
      <c r="M57" s="275"/>
      <c r="N57" s="276"/>
      <c r="O57" s="81"/>
    </row>
    <row r="58" spans="1:15">
      <c r="A58" s="79"/>
      <c r="B58" s="15"/>
      <c r="C58" s="15"/>
      <c r="D58" s="80"/>
      <c r="F58" s="15"/>
      <c r="G58" s="15"/>
      <c r="H58" s="15"/>
      <c r="I58" s="15"/>
      <c r="J58" s="80"/>
      <c r="L58" s="15"/>
      <c r="M58" s="15"/>
      <c r="N58" s="15"/>
      <c r="O58" s="81"/>
    </row>
    <row r="59" spans="1:15">
      <c r="A59" s="79"/>
      <c r="B59" s="15"/>
      <c r="C59" s="15"/>
      <c r="D59" s="80"/>
      <c r="F59" s="15"/>
      <c r="G59" s="15"/>
      <c r="H59" s="15"/>
      <c r="I59" s="15"/>
      <c r="J59" s="80"/>
      <c r="L59" s="15"/>
      <c r="M59" s="15"/>
      <c r="N59" s="15"/>
      <c r="O59" s="81"/>
    </row>
    <row r="60" spans="1:15">
      <c r="A60" s="79"/>
      <c r="B60" s="15"/>
      <c r="C60" s="15"/>
      <c r="D60" s="80"/>
      <c r="F60" s="15"/>
      <c r="G60" s="15"/>
      <c r="H60" s="15"/>
      <c r="I60" s="15"/>
      <c r="J60" s="80"/>
      <c r="L60" s="15"/>
      <c r="M60" s="15"/>
      <c r="N60" s="15"/>
      <c r="O60" s="81"/>
    </row>
    <row r="61" spans="1:15">
      <c r="A61" s="79"/>
      <c r="B61" s="15"/>
      <c r="C61" s="15"/>
      <c r="D61" s="80"/>
      <c r="F61" s="15"/>
      <c r="G61" s="15"/>
      <c r="H61" s="15"/>
      <c r="I61" s="15"/>
      <c r="J61" s="80"/>
      <c r="L61" s="15"/>
      <c r="M61" s="15"/>
      <c r="N61" s="15"/>
      <c r="O61" s="81"/>
    </row>
    <row r="62" spans="1:15">
      <c r="A62" s="79"/>
      <c r="B62" s="15"/>
      <c r="C62" s="15"/>
      <c r="D62" s="80"/>
      <c r="F62" s="15"/>
      <c r="G62" s="15"/>
      <c r="H62" s="15"/>
      <c r="I62" s="15"/>
      <c r="J62" s="80"/>
      <c r="L62" s="15"/>
      <c r="M62" s="15"/>
      <c r="N62" s="15"/>
      <c r="O62" s="81"/>
    </row>
    <row r="63" spans="1:15" ht="12.75" thickBot="1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4"/>
    </row>
    <row r="64" spans="1:15">
      <c r="A64" s="85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1: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3.5">
      <c r="A66" s="8"/>
      <c r="O66" s="88"/>
    </row>
    <row r="67" spans="1:15" ht="13.5">
      <c r="A67" s="16"/>
      <c r="O67" s="15"/>
    </row>
    <row r="68" spans="1:15" ht="13.5">
      <c r="A68" s="10"/>
      <c r="B68" s="19"/>
      <c r="C68" s="19"/>
      <c r="D68" s="10"/>
      <c r="E68" s="10"/>
      <c r="F68" s="89"/>
      <c r="G68" s="89"/>
      <c r="H68" s="89"/>
      <c r="I68" s="19"/>
      <c r="J68" s="10"/>
      <c r="K68" s="10"/>
      <c r="L68" s="89"/>
      <c r="M68" s="89"/>
      <c r="N68" s="89"/>
      <c r="O68" s="90"/>
    </row>
    <row r="69" spans="1:15" ht="13.5">
      <c r="A69" s="16"/>
      <c r="B69" s="15"/>
      <c r="C69" s="15"/>
      <c r="D69" s="16"/>
      <c r="E69" s="16"/>
      <c r="F69" s="16"/>
      <c r="G69" s="16"/>
      <c r="H69" s="16"/>
      <c r="I69" s="15"/>
      <c r="J69" s="16"/>
      <c r="K69" s="16"/>
      <c r="L69" s="16"/>
      <c r="M69" s="16"/>
      <c r="N69" s="16"/>
      <c r="O69" s="15"/>
    </row>
    <row r="70" spans="1:15" ht="13.5">
      <c r="A70" s="8"/>
      <c r="B70" s="19"/>
      <c r="C70" s="19"/>
      <c r="D70" s="10"/>
      <c r="E70" s="10"/>
      <c r="F70" s="10"/>
      <c r="G70" s="10"/>
      <c r="H70" s="10"/>
      <c r="I70" s="19"/>
      <c r="J70" s="10"/>
      <c r="K70" s="10"/>
      <c r="L70" s="10"/>
      <c r="M70" s="10"/>
      <c r="N70" s="10"/>
      <c r="O70" s="8"/>
    </row>
    <row r="71" spans="1:15" ht="13.5">
      <c r="A71" s="8"/>
      <c r="B71" s="19"/>
      <c r="C71" s="19"/>
      <c r="D71" s="10"/>
      <c r="E71" s="10"/>
      <c r="F71" s="10"/>
      <c r="G71" s="10"/>
      <c r="H71" s="10"/>
      <c r="I71" s="19"/>
      <c r="J71" s="10"/>
      <c r="K71" s="10"/>
      <c r="L71" s="10"/>
      <c r="M71" s="10"/>
      <c r="N71" s="10"/>
      <c r="O71" s="8"/>
    </row>
    <row r="72" spans="1:15" ht="13.5">
      <c r="A72" s="8"/>
      <c r="B72" s="19"/>
      <c r="C72" s="19"/>
      <c r="D72" s="10"/>
      <c r="E72" s="10"/>
      <c r="F72" s="10"/>
      <c r="G72" s="10"/>
      <c r="H72" s="10"/>
      <c r="I72" s="19"/>
      <c r="J72" s="10"/>
      <c r="K72" s="10"/>
      <c r="L72" s="10"/>
      <c r="M72" s="10"/>
      <c r="N72" s="10"/>
      <c r="O72" s="8"/>
    </row>
    <row r="73" spans="1:15" ht="13.5">
      <c r="A73" s="8"/>
      <c r="B73" s="19"/>
      <c r="C73" s="19"/>
      <c r="D73" s="10"/>
      <c r="E73" s="10"/>
      <c r="F73" s="10"/>
      <c r="G73" s="10"/>
      <c r="H73" s="10"/>
      <c r="I73" s="19"/>
      <c r="J73" s="10"/>
      <c r="K73" s="10"/>
      <c r="L73" s="10"/>
      <c r="M73" s="10"/>
      <c r="N73" s="10"/>
      <c r="O73" s="8"/>
    </row>
    <row r="74" spans="1:15" ht="13.5">
      <c r="A74" s="8"/>
      <c r="B74" s="19"/>
      <c r="C74" s="19"/>
      <c r="D74" s="10"/>
      <c r="E74" s="10"/>
      <c r="F74" s="10"/>
      <c r="G74" s="10"/>
      <c r="H74" s="10"/>
      <c r="I74" s="19"/>
      <c r="J74" s="10"/>
      <c r="K74" s="10"/>
      <c r="L74" s="10"/>
      <c r="M74" s="10"/>
      <c r="N74" s="10"/>
      <c r="O74" s="8"/>
    </row>
    <row r="75" spans="1:15" ht="13.5">
      <c r="A75" s="16"/>
      <c r="B75" s="15"/>
      <c r="C75" s="8"/>
      <c r="D75" s="8"/>
      <c r="E75" s="8"/>
      <c r="F75" s="10"/>
      <c r="G75" s="10"/>
      <c r="H75" s="10"/>
      <c r="I75" s="8"/>
      <c r="J75" s="8"/>
      <c r="K75" s="8"/>
      <c r="L75" s="10"/>
      <c r="M75" s="10"/>
      <c r="N75" s="10"/>
      <c r="O75" s="16"/>
    </row>
    <row r="76" spans="1:15" ht="13.5">
      <c r="A76" s="28"/>
      <c r="C76" s="26"/>
      <c r="D76" s="27"/>
      <c r="E76" s="27"/>
      <c r="F76" s="28"/>
      <c r="G76" s="28"/>
      <c r="H76" s="28"/>
      <c r="I76" s="26"/>
      <c r="J76" s="27"/>
      <c r="K76" s="27"/>
      <c r="L76" s="28"/>
      <c r="M76" s="28"/>
      <c r="N76" s="28"/>
      <c r="O76" s="27"/>
    </row>
    <row r="77" spans="1:15" ht="13.5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1:1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 ht="13.5">
      <c r="A79" s="92"/>
      <c r="B79" s="93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1:15">
      <c r="A80" s="85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1:15">
      <c r="A81" s="85"/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87"/>
    </row>
    <row r="82" spans="1:15">
      <c r="A82" s="85"/>
      <c r="B82" s="94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>
      <c r="A83" s="85"/>
      <c r="B83" s="94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6"/>
    </row>
    <row r="84" spans="1:15">
      <c r="A84" s="85"/>
      <c r="B84" s="94"/>
      <c r="C84" s="95"/>
      <c r="D84" s="95"/>
      <c r="E84" s="98"/>
      <c r="F84" s="98"/>
      <c r="G84" s="98"/>
      <c r="H84" s="98"/>
      <c r="I84" s="95"/>
      <c r="J84" s="95"/>
      <c r="K84" s="98"/>
      <c r="L84" s="98"/>
      <c r="M84" s="98"/>
      <c r="N84" s="98"/>
      <c r="O84" s="87"/>
    </row>
    <row r="85" spans="1:15">
      <c r="A85" s="85"/>
      <c r="B85" s="94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>
      <c r="A86" s="85"/>
      <c r="B86" s="94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6"/>
    </row>
    <row r="87" spans="1:15">
      <c r="A87" s="85"/>
      <c r="B87" s="94"/>
      <c r="C87" s="95"/>
      <c r="D87" s="95"/>
      <c r="E87" s="95"/>
      <c r="F87" s="98"/>
      <c r="G87" s="98"/>
      <c r="H87" s="98"/>
      <c r="I87" s="95"/>
      <c r="J87" s="95"/>
      <c r="K87" s="95"/>
      <c r="L87" s="98"/>
      <c r="M87" s="98"/>
      <c r="N87" s="98"/>
      <c r="O87" s="87"/>
    </row>
    <row r="88" spans="1:15">
      <c r="A88" s="85"/>
      <c r="B88" s="94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>
      <c r="A89" s="85"/>
      <c r="B89" s="94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6"/>
    </row>
    <row r="90" spans="1:15">
      <c r="A90" s="99"/>
      <c r="B90" s="94"/>
      <c r="C90" s="96"/>
      <c r="D90" s="100"/>
      <c r="E90" s="100"/>
      <c r="F90" s="101"/>
      <c r="G90" s="101"/>
      <c r="H90" s="101"/>
      <c r="I90" s="96"/>
      <c r="J90" s="100"/>
      <c r="K90" s="100"/>
      <c r="L90" s="101"/>
      <c r="M90" s="101"/>
      <c r="N90" s="101"/>
      <c r="O90" s="101"/>
    </row>
    <row r="91" spans="1:15">
      <c r="A91" s="101"/>
      <c r="B91" s="6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1:15">
      <c r="A92" s="101"/>
      <c r="B92" s="66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</row>
    <row r="93" spans="1:15" ht="13.5">
      <c r="A93" s="101"/>
      <c r="B93" s="94"/>
      <c r="C93" s="96"/>
      <c r="D93" s="103"/>
      <c r="E93" s="103"/>
      <c r="F93" s="103"/>
      <c r="G93" s="103"/>
      <c r="H93" s="103"/>
      <c r="I93" s="96"/>
      <c r="J93" s="103"/>
      <c r="K93" s="103"/>
      <c r="L93" s="103"/>
      <c r="M93" s="103"/>
      <c r="N93" s="103"/>
      <c r="O93" s="101"/>
    </row>
    <row r="94" spans="1:15">
      <c r="A94" s="101"/>
      <c r="B94" s="6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101"/>
    </row>
    <row r="95" spans="1:15" ht="13.5">
      <c r="A95" s="74"/>
      <c r="B95" s="66"/>
      <c r="C95" s="73"/>
      <c r="D95" s="73"/>
      <c r="E95" s="73"/>
      <c r="F95" s="74"/>
      <c r="G95" s="74"/>
      <c r="H95" s="74"/>
      <c r="I95" s="73"/>
      <c r="J95" s="73"/>
      <c r="K95" s="73"/>
      <c r="L95" s="74"/>
      <c r="M95" s="74"/>
      <c r="N95" s="74"/>
      <c r="O95" s="73"/>
    </row>
    <row r="96" spans="1:15" ht="13.5">
      <c r="A96" s="73"/>
      <c r="B96" s="66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4"/>
    </row>
    <row r="97" spans="1:15" ht="13.5">
      <c r="A97" s="66"/>
      <c r="B97" s="73"/>
      <c r="C97" s="66"/>
      <c r="D97" s="105"/>
      <c r="E97" s="105"/>
      <c r="F97" s="105"/>
      <c r="G97" s="105"/>
      <c r="H97" s="105"/>
      <c r="I97" s="66"/>
      <c r="J97" s="105"/>
      <c r="K97" s="105"/>
      <c r="L97" s="105"/>
      <c r="M97" s="105"/>
      <c r="N97" s="105"/>
      <c r="O97" s="105"/>
    </row>
    <row r="98" spans="1:15">
      <c r="A98" s="66"/>
      <c r="B98" s="66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8"/>
    </row>
    <row r="99" spans="1:15" ht="13.5">
      <c r="A99" s="106"/>
      <c r="B99" s="107"/>
      <c r="C99" s="106"/>
      <c r="D99" s="80"/>
      <c r="E99" s="80"/>
      <c r="F99" s="80"/>
      <c r="G99" s="80"/>
      <c r="H99" s="80"/>
      <c r="I99" s="106"/>
      <c r="J99" s="80"/>
      <c r="K99" s="80"/>
      <c r="L99" s="80"/>
      <c r="M99" s="80"/>
      <c r="N99" s="80"/>
      <c r="O99" s="80"/>
    </row>
    <row r="100" spans="1:15" ht="13.5">
      <c r="A100" s="106"/>
      <c r="B100" s="107"/>
      <c r="C100" s="108"/>
      <c r="D100" s="77"/>
      <c r="E100" s="77"/>
      <c r="F100" s="77"/>
      <c r="G100" s="77"/>
      <c r="H100" s="77"/>
      <c r="I100" s="108"/>
      <c r="J100" s="77"/>
      <c r="K100" s="77"/>
      <c r="L100" s="77"/>
      <c r="M100" s="77"/>
      <c r="N100" s="77"/>
      <c r="O100" s="80"/>
    </row>
    <row r="101" spans="1:15" ht="13.5">
      <c r="A101" s="106"/>
      <c r="B101" s="107"/>
      <c r="C101" s="108"/>
      <c r="D101" s="77"/>
      <c r="E101" s="77"/>
      <c r="F101" s="77"/>
      <c r="G101" s="77"/>
      <c r="H101" s="77"/>
      <c r="I101" s="108"/>
      <c r="J101" s="77"/>
      <c r="K101" s="77"/>
      <c r="L101" s="77"/>
      <c r="M101" s="77"/>
      <c r="N101" s="77"/>
      <c r="O101" s="80"/>
    </row>
    <row r="102" spans="1:15">
      <c r="A102" s="106"/>
      <c r="O102" s="80"/>
    </row>
    <row r="103" spans="1:15">
      <c r="A103" s="106"/>
      <c r="O103" s="80"/>
    </row>
    <row r="104" spans="1:15">
      <c r="A104" s="106"/>
      <c r="B104" s="15"/>
      <c r="C104" s="94"/>
      <c r="D104" s="15"/>
      <c r="E104" s="80"/>
      <c r="F104" s="80"/>
      <c r="G104" s="80"/>
      <c r="H104" s="80"/>
      <c r="I104" s="94"/>
      <c r="J104" s="15"/>
      <c r="K104" s="80"/>
      <c r="L104" s="80"/>
      <c r="M104" s="80"/>
      <c r="N104" s="80"/>
      <c r="O104" s="80"/>
    </row>
    <row r="105" spans="1:15">
      <c r="A105" s="106"/>
      <c r="B105" s="15"/>
      <c r="C105" s="94"/>
      <c r="D105" s="15"/>
      <c r="E105" s="80"/>
      <c r="F105" s="80"/>
      <c r="G105" s="80"/>
      <c r="H105" s="80"/>
      <c r="I105" s="94"/>
      <c r="J105" s="15"/>
      <c r="K105" s="80"/>
      <c r="L105" s="80"/>
      <c r="M105" s="80"/>
      <c r="N105" s="80"/>
      <c r="O105" s="80"/>
    </row>
    <row r="106" spans="1:15">
      <c r="A106" s="106"/>
      <c r="B106" s="15"/>
      <c r="C106" s="94"/>
      <c r="D106" s="15"/>
      <c r="E106" s="80"/>
      <c r="F106" s="80"/>
      <c r="G106" s="80"/>
      <c r="H106" s="80"/>
      <c r="I106" s="94"/>
      <c r="J106" s="15"/>
      <c r="K106" s="80"/>
      <c r="L106" s="80"/>
      <c r="M106" s="80"/>
      <c r="N106" s="80"/>
      <c r="O106" s="80"/>
    </row>
    <row r="107" spans="1:15">
      <c r="A107" s="106"/>
      <c r="B107" s="15"/>
      <c r="C107" s="94"/>
      <c r="D107" s="15"/>
      <c r="E107" s="80"/>
      <c r="F107" s="80"/>
      <c r="G107" s="80"/>
      <c r="H107" s="80"/>
      <c r="I107" s="94"/>
      <c r="J107" s="15"/>
      <c r="K107" s="80"/>
      <c r="L107" s="80"/>
      <c r="M107" s="80"/>
      <c r="N107" s="80"/>
      <c r="O107" s="80"/>
    </row>
    <row r="108" spans="1:15">
      <c r="A108" s="106"/>
      <c r="C108" s="19"/>
      <c r="D108" s="19"/>
      <c r="E108" s="77"/>
      <c r="I108" s="19"/>
      <c r="J108" s="19"/>
      <c r="K108" s="77"/>
      <c r="O108" s="80"/>
    </row>
    <row r="109" spans="1:15">
      <c r="A109" s="106"/>
      <c r="C109" s="15"/>
      <c r="D109" s="15"/>
      <c r="E109" s="80"/>
      <c r="I109" s="15"/>
      <c r="J109" s="15"/>
      <c r="K109" s="80"/>
      <c r="O109" s="80"/>
    </row>
    <row r="110" spans="1:15">
      <c r="A110" s="106"/>
      <c r="B110" s="15"/>
      <c r="C110" s="94"/>
      <c r="D110" s="15"/>
      <c r="E110" s="80"/>
      <c r="F110" s="80"/>
      <c r="G110" s="80"/>
      <c r="H110" s="80"/>
      <c r="I110" s="94"/>
      <c r="J110" s="15"/>
      <c r="K110" s="80"/>
      <c r="L110" s="80"/>
      <c r="M110" s="80"/>
      <c r="N110" s="80"/>
      <c r="O110" s="80"/>
    </row>
    <row r="111" spans="1:15" ht="13.5">
      <c r="A111" s="109"/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08"/>
    </row>
    <row r="114" spans="3:18"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6" spans="3:18"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21" spans="3:18">
      <c r="Q121" s="114"/>
      <c r="R121" s="114"/>
    </row>
  </sheetData>
  <mergeCells count="14">
    <mergeCell ref="C6:K6"/>
    <mergeCell ref="C11:N11"/>
    <mergeCell ref="G55:H55"/>
    <mergeCell ref="G57:H57"/>
    <mergeCell ref="G56:H56"/>
    <mergeCell ref="E57:F57"/>
    <mergeCell ref="E56:F56"/>
    <mergeCell ref="E55:F55"/>
    <mergeCell ref="K55:L55"/>
    <mergeCell ref="M55:N55"/>
    <mergeCell ref="K56:L56"/>
    <mergeCell ref="M56:N56"/>
    <mergeCell ref="K57:L57"/>
    <mergeCell ref="M57:N5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landscape" r:id="rId1"/>
  <rowBreaks count="1" manualBreakCount="1">
    <brk id="5" max="14" man="1"/>
  </rowBreaks>
  <colBreaks count="1" manualBreakCount="1">
    <brk id="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2023-01-23T19:14:39Z</cp:lastPrinted>
  <dcterms:created xsi:type="dcterms:W3CDTF">2012-07-23T19:03:05Z</dcterms:created>
  <dcterms:modified xsi:type="dcterms:W3CDTF">2023-01-23T19:22:19Z</dcterms:modified>
</cp:coreProperties>
</file>