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B\LICITAÇÕES\2023\PROC 5929- CONST CAIXA DE AREIA  E MURO\DLC\"/>
    </mc:Choice>
  </mc:AlternateContent>
  <bookViews>
    <workbookView xWindow="0" yWindow="0" windowWidth="21570" windowHeight="7545" tabRatio="790"/>
  </bookViews>
  <sheets>
    <sheet name="PLANILHA" sheetId="11" r:id="rId1"/>
    <sheet name="CRONOGRAMA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1">CRONOGRAMA!$A$1:$G$34</definedName>
    <definedName name="_xlnm.Print_Area" localSheetId="0">PLANILHA!$A$1:$F$120</definedName>
    <definedName name="CONCATENAR">CONCATENATE(#REF!," ",#REF!)</definedName>
    <definedName name="Dados.Lista.BDI">[1]DADOS!$T$37:$X$37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OFFSET([2]Cotações!$B$25,0,0):OFFSET([2]Cotações!$H$29,-1,0)</definedName>
    <definedName name="Import.Desoneracao" hidden="1">OFFSET([3]DADOS!$G$18,0,-1)</definedName>
    <definedName name="Import.Município" hidden="1">[3]DADOS!$F$6</definedName>
    <definedName name="INDICES">[2]Cotações!$B$22:OFFSET([2]Cotações!$I$24,-1,0)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COUNTA([2]Relatórios!$A:$A)-2</definedName>
    <definedName name="NumerEmpresa">3</definedName>
    <definedName name="NumerIndice">1</definedName>
    <definedName name="PO.CustoUnitario">ROUND([5]Planilha!$P1,15-13*[5]Planilha!#REF!)</definedName>
    <definedName name="PO.PrecoUnitario">[5]Planilha!$R1</definedName>
    <definedName name="PO.Quantidade">ROUND([5]Planilha!$O1,15-13*[5]Planilha!#REF!)</definedName>
    <definedName name="RelatoriosFontes">OFFSET([2]Relatórios!$A$5,1,0,NRELATORIOS)</definedName>
    <definedName name="SENHAGT" hidden="1">"PM2CAIXA"</definedName>
    <definedName name="SomaAgrup">SUMIF(OFFSET([5]Planilha!$A1,1,0,[5]Planilha!$B1),"S",OFFSET([5]Planilha!A1,1,0,[5]Planilha!$B1))</definedName>
    <definedName name="TipoOrçamento">"LICITADO"</definedName>
    <definedName name="_xlnm.Print_Titles" localSheetId="0">PLANILHA!$1:$11</definedName>
    <definedName name="VTOTAL1">ROUND(PO.Quantidade*PO.PrecoUnitario,15-13*[5]Planilha!$X$7)</definedName>
  </definedNames>
  <calcPr calcId="152511" fullPrecision="0"/>
</workbook>
</file>

<file path=xl/calcChain.xml><?xml version="1.0" encoding="utf-8"?>
<calcChain xmlns="http://schemas.openxmlformats.org/spreadsheetml/2006/main">
  <c r="F60" i="11" l="1"/>
  <c r="F33" i="11" l="1"/>
  <c r="G24" i="9" l="1"/>
  <c r="F100" i="11" l="1"/>
  <c r="F94" i="11"/>
  <c r="F76" i="11"/>
  <c r="F99" i="11"/>
  <c r="F77" i="11"/>
  <c r="F114" i="11"/>
  <c r="F103" i="11" l="1"/>
  <c r="F101" i="11"/>
  <c r="F102" i="11"/>
  <c r="F116" i="11"/>
  <c r="F93" i="11"/>
  <c r="F78" i="11"/>
  <c r="F107" i="11" l="1"/>
  <c r="F104" i="11"/>
  <c r="F21" i="11"/>
  <c r="F23" i="11" s="1"/>
  <c r="F96" i="11"/>
  <c r="F26" i="11"/>
  <c r="F79" i="11"/>
  <c r="F108" i="11" l="1"/>
  <c r="F105" i="11"/>
  <c r="F80" i="11"/>
  <c r="F27" i="11"/>
  <c r="F29" i="11" s="1"/>
  <c r="G21" i="9"/>
  <c r="F106" i="11" l="1"/>
  <c r="F109" i="11"/>
  <c r="F82" i="11"/>
  <c r="F81" i="11"/>
  <c r="F111" i="11" l="1"/>
  <c r="F35" i="11"/>
  <c r="F83" i="11"/>
  <c r="F34" i="11"/>
  <c r="F84" i="11" l="1"/>
  <c r="G18" i="9"/>
  <c r="G15" i="9"/>
  <c r="F87" i="11" l="1"/>
  <c r="F85" i="11"/>
  <c r="F59" i="11" l="1"/>
  <c r="F62" i="11" s="1"/>
  <c r="F14" i="11"/>
  <c r="F86" i="11"/>
  <c r="F65" i="11"/>
  <c r="F88" i="11"/>
  <c r="F36" i="11"/>
  <c r="F70" i="11"/>
  <c r="F72" i="11" l="1"/>
  <c r="F90" i="11"/>
  <c r="F16" i="11"/>
  <c r="F15" i="11"/>
  <c r="F37" i="11"/>
  <c r="G25" i="9" l="1"/>
  <c r="F25" i="9" s="1"/>
  <c r="F18" i="11"/>
  <c r="F38" i="11"/>
  <c r="E25" i="9" l="1"/>
  <c r="F67" i="11"/>
  <c r="G16" i="9"/>
  <c r="F16" i="9" l="1"/>
  <c r="F28" i="9" s="1"/>
  <c r="F22" i="9"/>
  <c r="F40" i="11"/>
  <c r="F52" i="11"/>
  <c r="F39" i="11"/>
  <c r="E22" i="9" l="1"/>
  <c r="F41" i="11"/>
  <c r="F53" i="11" l="1"/>
  <c r="F42" i="11"/>
  <c r="F54" i="11"/>
  <c r="F56" i="11" l="1"/>
  <c r="F44" i="11"/>
  <c r="F43" i="11"/>
  <c r="F46" i="11"/>
  <c r="F45" i="11" l="1"/>
  <c r="F48" i="11" s="1"/>
  <c r="E118" i="11" l="1"/>
  <c r="G19" i="9"/>
  <c r="D19" i="9" s="1"/>
  <c r="E119" i="11" l="1"/>
  <c r="E120" i="11" s="1"/>
  <c r="G28" i="9"/>
  <c r="C19" i="9"/>
  <c r="E16" i="9"/>
  <c r="E28" i="9" s="1"/>
  <c r="D16" i="9"/>
  <c r="D28" i="9" s="1"/>
  <c r="C16" i="9"/>
  <c r="C28" i="9" l="1"/>
</calcChain>
</file>

<file path=xl/sharedStrings.xml><?xml version="1.0" encoding="utf-8"?>
<sst xmlns="http://schemas.openxmlformats.org/spreadsheetml/2006/main" count="174" uniqueCount="90">
  <si>
    <t>SERVIÇOS PRELIMINARES</t>
  </si>
  <si>
    <t>CANTEIRO DE OBRAS</t>
  </si>
  <si>
    <t>TOTAL DO ITEM</t>
  </si>
  <si>
    <t>SUPER ESTRUTURA</t>
  </si>
  <si>
    <t>ESTRUTURA CONCRETO - PILAR E VIGA</t>
  </si>
  <si>
    <t>ALVENARIA DE VEDAÇÃO</t>
  </si>
  <si>
    <t>PINTURA</t>
  </si>
  <si>
    <t>DEMOLIÇÃO E LIMPEZA</t>
  </si>
  <si>
    <t>M2</t>
  </si>
  <si>
    <t>FUNDAÇÃO</t>
  </si>
  <si>
    <t>CRONOGRAMA FÍSICO - FINANCEIRO</t>
  </si>
  <si>
    <t>MESES</t>
  </si>
  <si>
    <t>Item</t>
  </si>
  <si>
    <t>ETAPAS DE SERVIÇOS</t>
  </si>
  <si>
    <t>VALOR</t>
  </si>
  <si>
    <t>R$</t>
  </si>
  <si>
    <t>VALOR TOTAL DOS SERVIÇOS</t>
  </si>
  <si>
    <t>PLANILHA ORÇAMENTÁRIA</t>
  </si>
  <si>
    <t>M</t>
  </si>
  <si>
    <t>KG</t>
  </si>
  <si>
    <t>M3</t>
  </si>
  <si>
    <t>M3XKM</t>
  </si>
  <si>
    <t>TOTAL GERAL</t>
  </si>
  <si>
    <t>Prazo:</t>
  </si>
  <si>
    <t>L.S.:</t>
  </si>
  <si>
    <t>B.D.I.:</t>
  </si>
  <si>
    <t>Custo</t>
  </si>
  <si>
    <t>Descrição dos Serviços</t>
  </si>
  <si>
    <t>Unid.</t>
  </si>
  <si>
    <t>Quant.</t>
  </si>
  <si>
    <t>Unitário</t>
  </si>
  <si>
    <t>Preço Total</t>
  </si>
  <si>
    <t>6 meses</t>
  </si>
  <si>
    <t>A</t>
  </si>
  <si>
    <t>C</t>
  </si>
  <si>
    <t>QUADRA DE VOLEI</t>
  </si>
  <si>
    <t>ISOLAMENTO DA ÁREA</t>
  </si>
  <si>
    <t>CJ</t>
  </si>
  <si>
    <t>UNMES</t>
  </si>
  <si>
    <t>B</t>
  </si>
  <si>
    <t>EQUIPAMENTO RECREATIVO</t>
  </si>
  <si>
    <t>D</t>
  </si>
  <si>
    <t>E</t>
  </si>
  <si>
    <t>LOCAL: VICENTE DE CARVALHO - BERTIOGA - SP</t>
  </si>
  <si>
    <t>SISTEMA DE DRENAGEM NA QUADRA E PISO</t>
  </si>
  <si>
    <t xml:space="preserve">FECHAMENTO </t>
  </si>
  <si>
    <t>ESQUADRIAS DE METÁLICA</t>
  </si>
  <si>
    <t>kg</t>
  </si>
  <si>
    <t>MURO</t>
  </si>
  <si>
    <t>GRAUTE FGK=25 MPA; TRAÇO 1:0,02:1,3:1,6 (EM MASSA SECA DE CIMENTO/ CAL/ AREIA GROSSA/ BRITA 0) - PREPARO MECÂNICO COM BETONEIRA 400 L. AF_09/2021</t>
  </si>
  <si>
    <t>OBRA: MURO E QUADRA DE AREIA - BORACÉIA</t>
  </si>
  <si>
    <t>COMPLEMENTO DO MURO LATERAL DA QUADRA</t>
  </si>
  <si>
    <t>UNID</t>
  </si>
  <si>
    <t>PLACA DE IDENTIFICAÇÃO PARA OBRA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</si>
  <si>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</si>
  <si>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</si>
  <si>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FECHAMENTO PROVISÓRIO DE VÃOS EM CHAPA DE MADEIRA COMPENSADA</t>
  </si>
  <si>
    <t>LIMPEZA MANUAL DO TERRENO, INCLUSIVE TRONCOS ATÉ 5 CM DE DIÂMETRO, COM CAMINHÃO À DISPOSIÇÃO DENTRO DA OBRA, ATÉ O RAIO DE 1 KM</t>
  </si>
  <si>
    <t>REMOÇÃO DE ENTULHO SEPARADO DE OBRA COM CAÇAMBA METÁLICA - TERRA, ALVENARIA, CONCRETO, ARGAMASSA, MADEIRA, PAPEL, PLÁSTICO OU METAL</t>
  </si>
  <si>
    <t>BROCA EM CONCRETO ARMADO DIÂMETRO DE 25 CM - COMPLETA</t>
  </si>
  <si>
    <t>ESCAVAÇÃO MANUAL EM SOLO DE 1ª E 2ª CATEGORIA EM VALA OU CAVA ATÉ 1,5 M</t>
  </si>
  <si>
    <t>LASTRO DE CONCRETO IMPERMEABILIZADO</t>
  </si>
  <si>
    <t>ARMADURA EM BARRA DE AÇO CA-50 (A OU B) FYK = 500 MPA</t>
  </si>
  <si>
    <t>CONCRETO PREPARADO NO LOCAL, FCK = 30 MPA</t>
  </si>
  <si>
    <t>LANÇAMENTO E ADENSAMENTO DE CONCRETO OU MASSA EM FUNDAÇÃO</t>
  </si>
  <si>
    <t>FORMA EM MADEIRA COMUM PARA FUNDAÇÃO</t>
  </si>
  <si>
    <t>ALVENARIA DE EMBASAMENTO EM BLOCO DE CONCRETO DE 14 X 19 X 39 CM - CLASSE A</t>
  </si>
  <si>
    <t>m2</t>
  </si>
  <si>
    <t>CHAPISCO</t>
  </si>
  <si>
    <t>EMBOÇO COMUM</t>
  </si>
  <si>
    <t>IMPERMEABILIZAÇÃO EM ARGAMASSA POLIMÉRICA PARA UMIDADE E ÁGUA DE PERCOLAÇÃO</t>
  </si>
  <si>
    <t>REATERRO MANUAL PARA SIMPLES REGULARIZAÇÃO SEM COMPACTAÇÃO</t>
  </si>
  <si>
    <t>TRANSPORTE MANUAL HORIZONTAL E/OU VERTICAL DE ENTULHO ATÉ O LOCAL DE DESPEJO - ENSACADO</t>
  </si>
  <si>
    <t>LANÇAMENTO E ADENSAMENTO DE CONCRETO OU MASSA EM ESTRUTURA</t>
  </si>
  <si>
    <t>ALVENARIA DE BLOCO DE CONCRETO ESTRUTURAL 14 X 19 X 39 CM - CLASSE A</t>
  </si>
  <si>
    <t>PORTÃO TUBULAR EM TELA DE AÇO GALVANIZADO ATÉ 2,50 M DE ALTURA, COMPLETO</t>
  </si>
  <si>
    <t>TINTA LÁTEX EM MASSA, INCLUSIVE PREPARO</t>
  </si>
  <si>
    <t>m3</t>
  </si>
  <si>
    <t>CONCRETO PREPARADO NO LOCAL, FCK = 20 MPA</t>
  </si>
  <si>
    <t>ALAMBRADO EM TELA DE AÇO GALVANIZADO DE 2´, MONTANTES METÁLICOS E ARAME FARPADO, ATÉ 4,00 M DE ALTURA</t>
  </si>
  <si>
    <t>ESCAVAÇÃO MANUAL EM SOLO BREJOSO EM CAMPO ABERTO</t>
  </si>
  <si>
    <t>REGULARIZAÇÃO E COMPACTAÇÃO MECANIZADA DE SUPERFÍCIE, SEM CONTROLE DO PROCTOR NORMAL</t>
  </si>
  <si>
    <t>LASTRO DE PEDRA BRITADA</t>
  </si>
  <si>
    <t>COLCHÃO DE AREIA</t>
  </si>
  <si>
    <t>TRANSPORTE DE SOLO BREJOSO POR CAMINHÃO PARA DISTÂNCIAS SUPERIORES AO 20° KM</t>
  </si>
  <si>
    <t>TUBO EM POLIETILENO DE ALTA DENSIDADE CORRUGADO PERFURADO, DN= 2 1/2´, INCLUSIVE CONEXÕES</t>
  </si>
  <si>
    <t>MANTA GEOTÊXTIL COM RESISTÊNCIA À TRAÇÃO LONGITUDINAL DE 16KN/M E TRANSVERSAL DE 14KN/M</t>
  </si>
  <si>
    <t>MEIO TUBO DE CONCRETO, DN= 200MM</t>
  </si>
  <si>
    <t>POSTE OFICIAL COMPLETO COM REDE PARA VOLEIBOL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</si>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</sst>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8" formatCode="mm/yy"/>
    <numFmt numFmtId="169" formatCode="_(* #,##0_);_(* \(#,##0\);_(* &quot;-&quot;??_);_(@_)"/>
    <numFmt numFmtId="170" formatCode="[$-416]mmm\-yy;@"/>
    <numFmt numFmtId="171" formatCode="_(&quot;Cr$&quot;* #,##0.00_);_(&quot;Cr$&quot;* \(#,##0.00\);_(&quot;Cr$&quot;* &quot;-&quot;??_);_(@_)"/>
    <numFmt numFmtId="172" formatCode="&quot;R$&quot;\ #,##0.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rgb="FFFF0000"/>
      <name val="Arial"/>
      <family val="2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30"/>
      <name val="Arial Unicode MS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name val="Arial Unicode MS"/>
      <family val="2"/>
    </font>
    <font>
      <b/>
      <sz val="15"/>
      <name val="Arial"/>
      <family val="2"/>
    </font>
    <font>
      <i/>
      <sz val="9"/>
      <name val="Arial"/>
      <family val="2"/>
    </font>
    <font>
      <b/>
      <sz val="10"/>
      <color indexed="8"/>
      <name val="Arial Unicode MS"/>
      <family val="2"/>
    </font>
    <font>
      <sz val="15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26">
    <xf numFmtId="0" fontId="0" fillId="0" borderId="0"/>
    <xf numFmtId="164" fontId="6" fillId="0" borderId="0" applyFill="0" applyBorder="0" applyAlignment="0" applyProtection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11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1" fillId="0" borderId="0"/>
    <xf numFmtId="0" fontId="10" fillId="0" borderId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257">
    <xf numFmtId="0" fontId="0" fillId="0" borderId="0" xfId="0"/>
    <xf numFmtId="0" fontId="13" fillId="0" borderId="2" xfId="14" applyFont="1" applyBorder="1" applyAlignment="1">
      <alignment vertical="center"/>
    </xf>
    <xf numFmtId="0" fontId="13" fillId="0" borderId="3" xfId="14" applyFont="1" applyBorder="1" applyAlignment="1">
      <alignment vertical="center"/>
    </xf>
    <xf numFmtId="0" fontId="13" fillId="0" borderId="4" xfId="14" applyFont="1" applyBorder="1" applyAlignment="1">
      <alignment vertical="center"/>
    </xf>
    <xf numFmtId="0" fontId="13" fillId="0" borderId="0" xfId="14" applyFont="1"/>
    <xf numFmtId="2" fontId="13" fillId="0" borderId="0" xfId="14" applyNumberFormat="1" applyFont="1"/>
    <xf numFmtId="0" fontId="14" fillId="0" borderId="5" xfId="14" applyFont="1" applyBorder="1" applyAlignment="1">
      <alignment vertical="center"/>
    </xf>
    <xf numFmtId="0" fontId="13" fillId="0" borderId="6" xfId="14" applyFont="1" applyBorder="1"/>
    <xf numFmtId="0" fontId="15" fillId="0" borderId="0" xfId="14" applyFont="1" applyAlignment="1">
      <alignment horizontal="left" vertical="center"/>
    </xf>
    <xf numFmtId="0" fontId="14" fillId="0" borderId="0" xfId="14" applyFont="1" applyAlignment="1">
      <alignment vertical="center"/>
    </xf>
    <xf numFmtId="0" fontId="15" fillId="0" borderId="0" xfId="14" applyFont="1" applyAlignment="1">
      <alignment horizontal="center" vertical="center"/>
    </xf>
    <xf numFmtId="168" fontId="16" fillId="0" borderId="0" xfId="14" applyNumberFormat="1" applyFont="1" applyAlignment="1">
      <alignment vertical="center"/>
    </xf>
    <xf numFmtId="168" fontId="16" fillId="0" borderId="5" xfId="14" applyNumberFormat="1" applyFont="1" applyBorder="1" applyAlignment="1">
      <alignment vertical="center"/>
    </xf>
    <xf numFmtId="17" fontId="15" fillId="0" borderId="6" xfId="14" applyNumberFormat="1" applyFont="1" applyBorder="1" applyAlignment="1">
      <alignment horizontal="left" vertical="center"/>
    </xf>
    <xf numFmtId="0" fontId="17" fillId="0" borderId="5" xfId="14" applyFont="1" applyBorder="1" applyAlignment="1">
      <alignment vertical="center"/>
    </xf>
    <xf numFmtId="0" fontId="18" fillId="0" borderId="6" xfId="14" applyFont="1" applyBorder="1"/>
    <xf numFmtId="0" fontId="13" fillId="0" borderId="0" xfId="14" applyFont="1" applyAlignment="1">
      <alignment vertical="center"/>
    </xf>
    <xf numFmtId="0" fontId="17" fillId="0" borderId="0" xfId="14" applyFont="1" applyAlignment="1">
      <alignment vertical="center"/>
    </xf>
    <xf numFmtId="0" fontId="15" fillId="0" borderId="6" xfId="14" applyFont="1" applyBorder="1" applyAlignment="1">
      <alignment vertical="center"/>
    </xf>
    <xf numFmtId="17" fontId="15" fillId="0" borderId="6" xfId="14" applyNumberFormat="1" applyFont="1" applyBorder="1" applyAlignment="1">
      <alignment vertical="center"/>
    </xf>
    <xf numFmtId="0" fontId="15" fillId="0" borderId="0" xfId="14" applyFont="1" applyAlignment="1">
      <alignment vertical="center"/>
    </xf>
    <xf numFmtId="0" fontId="17" fillId="0" borderId="7" xfId="14" applyFont="1" applyBorder="1" applyAlignment="1">
      <alignment vertical="center"/>
    </xf>
    <xf numFmtId="0" fontId="13" fillId="0" borderId="8" xfId="14" applyFont="1" applyBorder="1" applyAlignment="1">
      <alignment vertical="center"/>
    </xf>
    <xf numFmtId="0" fontId="14" fillId="0" borderId="9" xfId="14" applyFont="1" applyBorder="1" applyAlignment="1">
      <alignment vertical="center"/>
    </xf>
    <xf numFmtId="168" fontId="16" fillId="0" borderId="9" xfId="14" applyNumberFormat="1" applyFont="1" applyBorder="1" applyAlignment="1">
      <alignment vertical="center"/>
    </xf>
    <xf numFmtId="0" fontId="17" fillId="0" borderId="8" xfId="14" applyFont="1" applyBorder="1" applyAlignment="1">
      <alignment vertical="center"/>
    </xf>
    <xf numFmtId="168" fontId="16" fillId="0" borderId="5" xfId="14" applyNumberFormat="1" applyFont="1" applyBorder="1"/>
    <xf numFmtId="0" fontId="14" fillId="0" borderId="0" xfId="14" applyFont="1" applyAlignment="1">
      <alignment horizontal="right"/>
    </xf>
    <xf numFmtId="0" fontId="14" fillId="0" borderId="0" xfId="14" applyFont="1"/>
    <xf numFmtId="168" fontId="16" fillId="0" borderId="0" xfId="14" applyNumberFormat="1" applyFont="1"/>
    <xf numFmtId="0" fontId="14" fillId="0" borderId="6" xfId="14" applyFont="1" applyBorder="1"/>
    <xf numFmtId="0" fontId="17" fillId="0" borderId="2" xfId="14" applyFont="1" applyBorder="1" applyAlignment="1">
      <alignment horizontal="center" vertical="center" wrapText="1"/>
    </xf>
    <xf numFmtId="0" fontId="15" fillId="0" borderId="10" xfId="14" applyFont="1" applyBorder="1" applyAlignment="1">
      <alignment horizontal="center" vertical="center" wrapText="1"/>
    </xf>
    <xf numFmtId="0" fontId="15" fillId="0" borderId="13" xfId="14" applyFont="1" applyBorder="1" applyAlignment="1">
      <alignment horizontal="center" vertical="center" wrapText="1"/>
    </xf>
    <xf numFmtId="0" fontId="15" fillId="0" borderId="5" xfId="14" applyFont="1" applyBorder="1" applyAlignment="1">
      <alignment horizontal="center" vertical="center" wrapText="1"/>
    </xf>
    <xf numFmtId="0" fontId="15" fillId="0" borderId="14" xfId="14" applyFont="1" applyBorder="1" applyAlignment="1">
      <alignment horizontal="center" vertical="center" wrapText="1"/>
    </xf>
    <xf numFmtId="0" fontId="15" fillId="0" borderId="15" xfId="14" applyFont="1" applyBorder="1" applyAlignment="1">
      <alignment horizontal="center" vertical="center" wrapText="1"/>
    </xf>
    <xf numFmtId="0" fontId="15" fillId="0" borderId="1" xfId="14" applyFont="1" applyBorder="1" applyAlignment="1">
      <alignment horizontal="center" vertical="center" wrapText="1"/>
    </xf>
    <xf numFmtId="0" fontId="15" fillId="0" borderId="16" xfId="14" applyFont="1" applyBorder="1" applyAlignment="1">
      <alignment horizontal="center" vertical="center" wrapText="1"/>
    </xf>
    <xf numFmtId="0" fontId="15" fillId="0" borderId="7" xfId="14" applyFont="1" applyBorder="1" applyAlignment="1">
      <alignment horizontal="center" vertical="center" wrapText="1"/>
    </xf>
    <xf numFmtId="0" fontId="14" fillId="0" borderId="17" xfId="14" applyFont="1" applyBorder="1" applyAlignment="1">
      <alignment horizontal="center" vertical="center" wrapText="1"/>
    </xf>
    <xf numFmtId="0" fontId="15" fillId="0" borderId="18" xfId="14" applyFont="1" applyBorder="1" applyAlignment="1">
      <alignment horizontal="center" vertical="center" wrapText="1"/>
    </xf>
    <xf numFmtId="0" fontId="15" fillId="0" borderId="19" xfId="14" applyFont="1" applyBorder="1" applyAlignment="1">
      <alignment horizontal="center" vertical="center" wrapText="1"/>
    </xf>
    <xf numFmtId="0" fontId="15" fillId="0" borderId="20" xfId="14" applyFont="1" applyBorder="1" applyAlignment="1">
      <alignment horizontal="center" vertical="center" wrapText="1"/>
    </xf>
    <xf numFmtId="0" fontId="16" fillId="0" borderId="2" xfId="14" applyFont="1" applyBorder="1" applyAlignment="1">
      <alignment horizontal="center"/>
    </xf>
    <xf numFmtId="0" fontId="13" fillId="0" borderId="11" xfId="14" applyFont="1" applyBorder="1"/>
    <xf numFmtId="0" fontId="13" fillId="0" borderId="21" xfId="14" applyFont="1" applyBorder="1"/>
    <xf numFmtId="0" fontId="13" fillId="0" borderId="22" xfId="14" applyFont="1" applyBorder="1"/>
    <xf numFmtId="166" fontId="13" fillId="0" borderId="21" xfId="7" applyFont="1" applyFill="1" applyBorder="1" applyAlignment="1" applyProtection="1"/>
    <xf numFmtId="0" fontId="14" fillId="0" borderId="13" xfId="14" applyFont="1" applyBorder="1" applyAlignment="1">
      <alignment horizontal="center"/>
    </xf>
    <xf numFmtId="0" fontId="13" fillId="0" borderId="5" xfId="14" applyFont="1" applyBorder="1" applyAlignment="1">
      <alignment horizontal="center" vertical="center" wrapText="1"/>
    </xf>
    <xf numFmtId="0" fontId="9" fillId="0" borderId="21" xfId="14" applyFont="1" applyBorder="1" applyAlignment="1">
      <alignment vertical="center" wrapText="1"/>
    </xf>
    <xf numFmtId="10" fontId="15" fillId="2" borderId="21" xfId="13" applyNumberFormat="1" applyFont="1" applyFill="1" applyBorder="1" applyAlignment="1">
      <alignment horizontal="center" vertical="center" wrapText="1"/>
    </xf>
    <xf numFmtId="10" fontId="13" fillId="0" borderId="16" xfId="13" applyNumberFormat="1" applyFont="1" applyBorder="1" applyAlignment="1">
      <alignment horizontal="right" vertical="center" wrapText="1"/>
    </xf>
    <xf numFmtId="166" fontId="13" fillId="0" borderId="21" xfId="7" applyFont="1" applyFill="1" applyBorder="1" applyAlignment="1">
      <alignment vertical="center" wrapText="1"/>
    </xf>
    <xf numFmtId="166" fontId="15" fillId="0" borderId="16" xfId="7" applyFont="1" applyFill="1" applyBorder="1" applyAlignment="1">
      <alignment horizontal="right" vertical="center" wrapText="1"/>
    </xf>
    <xf numFmtId="166" fontId="13" fillId="0" borderId="21" xfId="7" applyFont="1" applyFill="1" applyBorder="1" applyAlignment="1">
      <alignment horizontal="center" vertical="center" wrapText="1"/>
    </xf>
    <xf numFmtId="166" fontId="13" fillId="0" borderId="22" xfId="7" applyFont="1" applyFill="1" applyBorder="1" applyAlignment="1">
      <alignment horizontal="center" vertical="center" wrapText="1"/>
    </xf>
    <xf numFmtId="166" fontId="13" fillId="0" borderId="16" xfId="7" applyFont="1" applyFill="1" applyBorder="1" applyAlignment="1">
      <alignment horizontal="right" vertical="center" wrapText="1"/>
    </xf>
    <xf numFmtId="10" fontId="15" fillId="0" borderId="21" xfId="13" applyNumberFormat="1" applyFont="1" applyFill="1" applyBorder="1" applyAlignment="1">
      <alignment horizontal="center" vertical="center" wrapText="1"/>
    </xf>
    <xf numFmtId="166" fontId="19" fillId="0" borderId="21" xfId="7" applyFont="1" applyFill="1" applyBorder="1" applyAlignment="1" applyProtection="1">
      <alignment horizontal="center" vertical="center" wrapText="1"/>
    </xf>
    <xf numFmtId="166" fontId="13" fillId="0" borderId="2" xfId="7" applyFont="1" applyFill="1" applyBorder="1" applyAlignment="1" applyProtection="1">
      <alignment vertical="center" wrapText="1"/>
    </xf>
    <xf numFmtId="0" fontId="15" fillId="0" borderId="4" xfId="14" applyFont="1" applyBorder="1" applyAlignment="1">
      <alignment vertical="center" wrapText="1"/>
    </xf>
    <xf numFmtId="166" fontId="13" fillId="0" borderId="11" xfId="7" applyFont="1" applyFill="1" applyBorder="1" applyAlignment="1">
      <alignment vertical="center" wrapText="1"/>
    </xf>
    <xf numFmtId="166" fontId="13" fillId="0" borderId="13" xfId="7" applyFont="1" applyFill="1" applyBorder="1" applyAlignment="1">
      <alignment vertical="center" wrapText="1"/>
    </xf>
    <xf numFmtId="166" fontId="13" fillId="0" borderId="5" xfId="7" applyFont="1" applyFill="1" applyBorder="1" applyAlignment="1" applyProtection="1">
      <alignment vertical="center" wrapText="1"/>
    </xf>
    <xf numFmtId="0" fontId="15" fillId="0" borderId="0" xfId="14" applyFont="1" applyAlignment="1">
      <alignment vertical="center" wrapText="1"/>
    </xf>
    <xf numFmtId="166" fontId="15" fillId="0" borderId="21" xfId="7" applyFont="1" applyFill="1" applyBorder="1" applyAlignment="1">
      <alignment vertical="center" wrapText="1"/>
    </xf>
    <xf numFmtId="0" fontId="13" fillId="0" borderId="7" xfId="14" applyFont="1" applyBorder="1" applyAlignment="1">
      <alignment horizontal="center" vertical="center" wrapText="1"/>
    </xf>
    <xf numFmtId="0" fontId="13" fillId="0" borderId="9" xfId="14" applyFont="1" applyBorder="1" applyAlignment="1">
      <alignment vertical="center" wrapText="1"/>
    </xf>
    <xf numFmtId="169" fontId="13" fillId="0" borderId="18" xfId="7" applyNumberFormat="1" applyFont="1" applyFill="1" applyBorder="1" applyAlignment="1">
      <alignment horizontal="center" vertical="center" wrapText="1"/>
    </xf>
    <xf numFmtId="166" fontId="13" fillId="0" borderId="20" xfId="7" applyFont="1" applyFill="1" applyBorder="1" applyAlignment="1">
      <alignment horizontal="right" vertical="center" wrapText="1"/>
    </xf>
    <xf numFmtId="168" fontId="16" fillId="0" borderId="5" xfId="14" applyNumberFormat="1" applyFont="1" applyBorder="1" applyAlignment="1">
      <alignment vertical="center" wrapText="1"/>
    </xf>
    <xf numFmtId="0" fontId="14" fillId="0" borderId="0" xfId="14" applyFont="1" applyAlignment="1">
      <alignment vertical="center" wrapText="1"/>
    </xf>
    <xf numFmtId="168" fontId="16" fillId="0" borderId="0" xfId="14" applyNumberFormat="1" applyFont="1" applyAlignment="1">
      <alignment vertical="center" wrapText="1"/>
    </xf>
    <xf numFmtId="0" fontId="14" fillId="0" borderId="6" xfId="14" applyFont="1" applyBorder="1" applyAlignment="1">
      <alignment vertical="center" wrapText="1"/>
    </xf>
    <xf numFmtId="0" fontId="14" fillId="0" borderId="5" xfId="14" applyFont="1" applyBorder="1" applyAlignment="1">
      <alignment vertical="center" wrapText="1"/>
    </xf>
    <xf numFmtId="10" fontId="20" fillId="0" borderId="0" xfId="14" applyNumberFormat="1" applyFont="1" applyAlignment="1">
      <alignment horizontal="center"/>
    </xf>
    <xf numFmtId="43" fontId="15" fillId="0" borderId="6" xfId="14" applyNumberFormat="1" applyFont="1" applyBorder="1" applyAlignment="1">
      <alignment vertical="center" wrapText="1"/>
    </xf>
    <xf numFmtId="0" fontId="15" fillId="0" borderId="5" xfId="14" applyFont="1" applyBorder="1" applyAlignment="1">
      <alignment vertical="center" wrapText="1"/>
    </xf>
    <xf numFmtId="0" fontId="20" fillId="0" borderId="0" xfId="14" applyFont="1" applyAlignment="1">
      <alignment horizontal="center"/>
    </xf>
    <xf numFmtId="166" fontId="13" fillId="0" borderId="6" xfId="7" applyFont="1" applyFill="1" applyBorder="1" applyAlignment="1">
      <alignment vertical="center" wrapText="1"/>
    </xf>
    <xf numFmtId="0" fontId="15" fillId="0" borderId="7" xfId="14" applyFont="1" applyBorder="1" applyAlignment="1">
      <alignment vertical="center" wrapText="1"/>
    </xf>
    <xf numFmtId="0" fontId="13" fillId="0" borderId="9" xfId="14" applyFont="1" applyBorder="1"/>
    <xf numFmtId="166" fontId="13" fillId="0" borderId="8" xfId="7" applyFont="1" applyFill="1" applyBorder="1" applyAlignment="1">
      <alignment vertical="center" wrapText="1"/>
    </xf>
    <xf numFmtId="0" fontId="13" fillId="0" borderId="0" xfId="14" applyFont="1" applyAlignment="1">
      <alignment horizontal="center" vertical="center" wrapText="1"/>
    </xf>
    <xf numFmtId="0" fontId="21" fillId="0" borderId="0" xfId="14" applyFont="1" applyAlignment="1">
      <alignment vertical="center" wrapText="1"/>
    </xf>
    <xf numFmtId="10" fontId="13" fillId="0" borderId="0" xfId="13" applyNumberFormat="1" applyFont="1" applyFill="1" applyBorder="1" applyAlignment="1">
      <alignment vertical="center" wrapText="1"/>
    </xf>
    <xf numFmtId="0" fontId="22" fillId="0" borderId="0" xfId="14" applyFont="1" applyAlignment="1">
      <alignment vertical="center"/>
    </xf>
    <xf numFmtId="168" fontId="16" fillId="0" borderId="0" xfId="14" applyNumberFormat="1" applyFont="1" applyAlignment="1">
      <alignment horizontal="center" vertical="center"/>
    </xf>
    <xf numFmtId="0" fontId="23" fillId="0" borderId="0" xfId="14" applyFont="1" applyAlignment="1">
      <alignment vertical="center"/>
    </xf>
    <xf numFmtId="0" fontId="17" fillId="0" borderId="0" xfId="14" applyFont="1" applyAlignment="1">
      <alignment horizontal="center" vertical="center" wrapText="1"/>
    </xf>
    <xf numFmtId="0" fontId="15" fillId="0" borderId="0" xfId="14" applyFont="1" applyAlignment="1">
      <alignment horizontal="center" vertical="center" wrapText="1"/>
    </xf>
    <xf numFmtId="0" fontId="14" fillId="0" borderId="0" xfId="14" applyFont="1" applyAlignment="1">
      <alignment horizontal="center" vertical="center" wrapText="1"/>
    </xf>
    <xf numFmtId="0" fontId="13" fillId="0" borderId="0" xfId="14" applyFont="1" applyAlignment="1">
      <alignment vertical="center" wrapText="1"/>
    </xf>
    <xf numFmtId="10" fontId="13" fillId="0" borderId="0" xfId="13" applyNumberFormat="1" applyFont="1" applyFill="1" applyBorder="1" applyAlignment="1">
      <alignment horizontal="center" vertical="center" wrapText="1"/>
    </xf>
    <xf numFmtId="166" fontId="13" fillId="0" borderId="0" xfId="7" applyFont="1" applyFill="1" applyBorder="1" applyAlignment="1">
      <alignment vertical="center" wrapText="1"/>
    </xf>
    <xf numFmtId="169" fontId="13" fillId="0" borderId="0" xfId="7" applyNumberFormat="1" applyFont="1" applyFill="1" applyBorder="1" applyAlignment="1">
      <alignment vertical="center" wrapText="1"/>
    </xf>
    <xf numFmtId="10" fontId="15" fillId="0" borderId="0" xfId="13" applyNumberFormat="1" applyFont="1" applyFill="1" applyBorder="1" applyAlignment="1">
      <alignment horizontal="center" vertical="center" wrapText="1"/>
    </xf>
    <xf numFmtId="0" fontId="24" fillId="0" borderId="0" xfId="14" applyFont="1" applyAlignment="1">
      <alignment vertical="center" wrapText="1"/>
    </xf>
    <xf numFmtId="166" fontId="25" fillId="0" borderId="0" xfId="7" applyFont="1" applyFill="1" applyBorder="1" applyAlignment="1" applyProtection="1">
      <alignment vertical="center" wrapText="1"/>
    </xf>
    <xf numFmtId="166" fontId="13" fillId="0" borderId="0" xfId="7" applyFont="1" applyFill="1" applyBorder="1" applyAlignment="1" applyProtection="1">
      <alignment vertical="center" wrapText="1"/>
    </xf>
    <xf numFmtId="166" fontId="15" fillId="0" borderId="0" xfId="7" applyFont="1" applyFill="1" applyBorder="1" applyAlignment="1">
      <alignment vertical="center" wrapText="1"/>
    </xf>
    <xf numFmtId="0" fontId="17" fillId="0" borderId="0" xfId="14" applyFont="1" applyAlignment="1">
      <alignment vertical="center" wrapText="1"/>
    </xf>
    <xf numFmtId="43" fontId="15" fillId="0" borderId="0" xfId="14" applyNumberFormat="1" applyFont="1" applyAlignment="1">
      <alignment vertical="center" wrapText="1"/>
    </xf>
    <xf numFmtId="0" fontId="20" fillId="0" borderId="0" xfId="14" applyFont="1" applyAlignment="1">
      <alignment vertical="center" wrapText="1"/>
    </xf>
    <xf numFmtId="0" fontId="15" fillId="0" borderId="0" xfId="14" applyFont="1" applyAlignment="1">
      <alignment horizontal="center"/>
    </xf>
    <xf numFmtId="0" fontId="14" fillId="0" borderId="0" xfId="14" applyFont="1" applyAlignment="1">
      <alignment horizontal="center"/>
    </xf>
    <xf numFmtId="10" fontId="15" fillId="0" borderId="0" xfId="14" applyNumberFormat="1" applyFont="1" applyAlignment="1">
      <alignment horizontal="center"/>
    </xf>
    <xf numFmtId="0" fontId="16" fillId="0" borderId="0" xfId="14" applyFont="1" applyAlignment="1">
      <alignment horizontal="center"/>
    </xf>
    <xf numFmtId="0" fontId="15" fillId="0" borderId="0" xfId="14" applyFont="1" applyAlignment="1">
      <alignment horizontal="left"/>
    </xf>
    <xf numFmtId="10" fontId="15" fillId="0" borderId="0" xfId="13" applyNumberFormat="1" applyFont="1" applyBorder="1" applyAlignment="1">
      <alignment horizontal="center"/>
    </xf>
    <xf numFmtId="169" fontId="13" fillId="0" borderId="0" xfId="7" applyNumberFormat="1" applyFont="1"/>
    <xf numFmtId="169" fontId="13" fillId="0" borderId="0" xfId="14" applyNumberFormat="1" applyFont="1"/>
    <xf numFmtId="0" fontId="13" fillId="0" borderId="0" xfId="14" applyFont="1" applyAlignment="1">
      <alignment horizontal="center"/>
    </xf>
    <xf numFmtId="165" fontId="7" fillId="0" borderId="2" xfId="2" applyNumberFormat="1" applyFont="1" applyFill="1" applyBorder="1" applyAlignment="1">
      <alignment horizontal="center"/>
    </xf>
    <xf numFmtId="0" fontId="7" fillId="0" borderId="4" xfId="2" applyFont="1" applyFill="1" applyBorder="1"/>
    <xf numFmtId="43" fontId="13" fillId="0" borderId="4" xfId="7" applyNumberFormat="1" applyFont="1" applyFill="1" applyBorder="1"/>
    <xf numFmtId="0" fontId="13" fillId="0" borderId="4" xfId="2" applyFont="1" applyFill="1" applyBorder="1"/>
    <xf numFmtId="0" fontId="7" fillId="0" borderId="3" xfId="2" applyBorder="1"/>
    <xf numFmtId="0" fontId="5" fillId="0" borderId="0" xfId="5"/>
    <xf numFmtId="165" fontId="27" fillId="0" borderId="5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vertical="center"/>
    </xf>
    <xf numFmtId="43" fontId="23" fillId="0" borderId="0" xfId="7" applyNumberFormat="1" applyFont="1" applyFill="1" applyBorder="1"/>
    <xf numFmtId="0" fontId="13" fillId="0" borderId="0" xfId="2" applyFont="1" applyFill="1" applyBorder="1"/>
    <xf numFmtId="17" fontId="23" fillId="0" borderId="0" xfId="2" applyNumberFormat="1" applyFont="1" applyFill="1" applyBorder="1"/>
    <xf numFmtId="170" fontId="17" fillId="0" borderId="6" xfId="2" applyNumberFormat="1" applyFont="1" applyBorder="1" applyAlignment="1">
      <alignment horizontal="left"/>
    </xf>
    <xf numFmtId="165" fontId="7" fillId="0" borderId="5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43" fontId="13" fillId="0" borderId="0" xfId="7" applyNumberFormat="1" applyFont="1" applyFill="1" applyBorder="1"/>
    <xf numFmtId="0" fontId="15" fillId="0" borderId="0" xfId="2" applyFont="1" applyFill="1" applyBorder="1"/>
    <xf numFmtId="0" fontId="17" fillId="0" borderId="6" xfId="2" applyFont="1" applyBorder="1" applyAlignment="1">
      <alignment horizontal="left"/>
    </xf>
    <xf numFmtId="0" fontId="29" fillId="0" borderId="0" xfId="2" applyFont="1" applyFill="1" applyBorder="1" applyAlignment="1">
      <alignment vertical="center"/>
    </xf>
    <xf numFmtId="43" fontId="15" fillId="0" borderId="0" xfId="7" applyNumberFormat="1" applyFont="1" applyFill="1" applyBorder="1"/>
    <xf numFmtId="0" fontId="30" fillId="0" borderId="0" xfId="2" applyFont="1" applyFill="1" applyBorder="1"/>
    <xf numFmtId="0" fontId="15" fillId="0" borderId="0" xfId="2" applyFont="1" applyFill="1" applyBorder="1" applyAlignment="1">
      <alignment vertical="center"/>
    </xf>
    <xf numFmtId="10" fontId="17" fillId="0" borderId="6" xfId="2" applyNumberFormat="1" applyFont="1" applyBorder="1" applyAlignment="1">
      <alignment horizontal="left"/>
    </xf>
    <xf numFmtId="17" fontId="15" fillId="0" borderId="0" xfId="2" applyNumberFormat="1" applyFont="1" applyFill="1" applyBorder="1"/>
    <xf numFmtId="17" fontId="17" fillId="0" borderId="6" xfId="2" applyNumberFormat="1" applyFont="1" applyBorder="1" applyAlignment="1">
      <alignment horizontal="left"/>
    </xf>
    <xf numFmtId="165" fontId="27" fillId="0" borderId="7" xfId="2" applyNumberFormat="1" applyFont="1" applyFill="1" applyBorder="1" applyAlignment="1">
      <alignment horizontal="center"/>
    </xf>
    <xf numFmtId="0" fontId="27" fillId="0" borderId="9" xfId="2" applyFont="1" applyFill="1" applyBorder="1" applyAlignment="1">
      <alignment horizontal="left"/>
    </xf>
    <xf numFmtId="43" fontId="13" fillId="0" borderId="9" xfId="7" applyNumberFormat="1" applyFont="1" applyFill="1" applyBorder="1"/>
    <xf numFmtId="0" fontId="13" fillId="0" borderId="9" xfId="2" applyFont="1" applyFill="1" applyBorder="1"/>
    <xf numFmtId="17" fontId="34" fillId="0" borderId="8" xfId="2" applyNumberFormat="1" applyFont="1" applyBorder="1"/>
    <xf numFmtId="0" fontId="30" fillId="0" borderId="24" xfId="2" applyFont="1" applyBorder="1"/>
    <xf numFmtId="0" fontId="30" fillId="0" borderId="24" xfId="2" applyFont="1" applyBorder="1" applyAlignment="1">
      <alignment horizontal="center"/>
    </xf>
    <xf numFmtId="0" fontId="31" fillId="0" borderId="22" xfId="2" applyFont="1" applyBorder="1" applyAlignment="1">
      <alignment horizontal="center"/>
    </xf>
    <xf numFmtId="0" fontId="17" fillId="0" borderId="6" xfId="2" applyNumberFormat="1" applyFont="1" applyBorder="1" applyAlignment="1">
      <alignment horizontal="left"/>
    </xf>
    <xf numFmtId="44" fontId="0" fillId="0" borderId="0" xfId="0" applyNumberFormat="1"/>
    <xf numFmtId="166" fontId="15" fillId="0" borderId="16" xfId="7" applyFont="1" applyFill="1" applyBorder="1" applyAlignment="1">
      <alignment vertical="center" wrapText="1"/>
    </xf>
    <xf numFmtId="165" fontId="30" fillId="0" borderId="24" xfId="2" applyNumberFormat="1" applyFont="1" applyBorder="1"/>
    <xf numFmtId="165" fontId="31" fillId="0" borderId="22" xfId="2" applyNumberFormat="1" applyFont="1" applyBorder="1" applyAlignment="1">
      <alignment horizontal="center"/>
    </xf>
    <xf numFmtId="165" fontId="13" fillId="0" borderId="25" xfId="3" applyNumberFormat="1" applyFont="1" applyFill="1" applyBorder="1" applyAlignment="1">
      <alignment horizontal="center"/>
    </xf>
    <xf numFmtId="166" fontId="13" fillId="0" borderId="26" xfId="5" applyNumberFormat="1" applyFont="1" applyFill="1" applyBorder="1" applyAlignment="1">
      <alignment wrapText="1"/>
    </xf>
    <xf numFmtId="0" fontId="13" fillId="0" borderId="26" xfId="3" applyFont="1" applyFill="1" applyBorder="1" applyAlignment="1">
      <alignment horizontal="justify" vertical="top" wrapText="1"/>
    </xf>
    <xf numFmtId="0" fontId="13" fillId="0" borderId="26" xfId="3" applyFont="1" applyFill="1" applyBorder="1" applyAlignment="1">
      <alignment horizontal="center"/>
    </xf>
    <xf numFmtId="166" fontId="13" fillId="0" borderId="26" xfId="4" applyFont="1" applyFill="1" applyBorder="1"/>
    <xf numFmtId="0" fontId="36" fillId="0" borderId="0" xfId="0" applyFont="1"/>
    <xf numFmtId="4" fontId="36" fillId="0" borderId="0" xfId="0" applyNumberFormat="1" applyFont="1"/>
    <xf numFmtId="166" fontId="13" fillId="0" borderId="26" xfId="18" applyFont="1" applyFill="1" applyBorder="1" applyAlignment="1">
      <alignment horizontal="center" vertical="center" wrapText="1"/>
    </xf>
    <xf numFmtId="165" fontId="15" fillId="0" borderId="25" xfId="3" applyNumberFormat="1" applyFont="1" applyBorder="1" applyAlignment="1">
      <alignment horizontal="center" vertical="center"/>
    </xf>
    <xf numFmtId="0" fontId="15" fillId="0" borderId="26" xfId="3" applyFont="1" applyBorder="1" applyAlignment="1">
      <alignment vertical="center" wrapText="1"/>
    </xf>
    <xf numFmtId="0" fontId="13" fillId="0" borderId="26" xfId="3" applyFont="1" applyBorder="1" applyAlignment="1">
      <alignment horizontal="center" vertical="center"/>
    </xf>
    <xf numFmtId="0" fontId="21" fillId="0" borderId="26" xfId="1" applyNumberFormat="1" applyFont="1" applyFill="1" applyBorder="1" applyAlignment="1" applyProtection="1">
      <alignment horizontal="right" vertical="center" wrapText="1"/>
    </xf>
    <xf numFmtId="44" fontId="13" fillId="0" borderId="26" xfId="8" applyFont="1" applyFill="1" applyBorder="1" applyAlignment="1" applyProtection="1">
      <alignment horizontal="right" vertical="center" wrapText="1"/>
    </xf>
    <xf numFmtId="44" fontId="15" fillId="0" borderId="27" xfId="8" applyFont="1" applyFill="1" applyBorder="1" applyAlignment="1" applyProtection="1">
      <alignment horizontal="right" vertical="center" wrapText="1"/>
    </xf>
    <xf numFmtId="165" fontId="13" fillId="0" borderId="25" xfId="3" applyNumberFormat="1" applyFont="1" applyFill="1" applyBorder="1" applyAlignment="1">
      <alignment horizontal="center" vertical="center"/>
    </xf>
    <xf numFmtId="166" fontId="13" fillId="0" borderId="26" xfId="5" applyNumberFormat="1" applyFont="1" applyFill="1" applyBorder="1" applyAlignment="1">
      <alignment vertical="center" wrapText="1"/>
    </xf>
    <xf numFmtId="166" fontId="13" fillId="0" borderId="26" xfId="5" applyNumberFormat="1" applyFont="1" applyFill="1" applyBorder="1" applyAlignment="1">
      <alignment horizontal="center" vertical="center" wrapText="1"/>
    </xf>
    <xf numFmtId="167" fontId="13" fillId="0" borderId="26" xfId="1" applyNumberFormat="1" applyFont="1" applyFill="1" applyBorder="1" applyAlignment="1" applyProtection="1">
      <alignment horizontal="right" vertical="center"/>
    </xf>
    <xf numFmtId="165" fontId="13" fillId="2" borderId="25" xfId="3" applyNumberFormat="1" applyFont="1" applyFill="1" applyBorder="1" applyAlignment="1">
      <alignment horizontal="center" vertical="center" wrapText="1"/>
    </xf>
    <xf numFmtId="0" fontId="15" fillId="2" borderId="26" xfId="3" applyFont="1" applyFill="1" applyBorder="1" applyAlignment="1">
      <alignment horizontal="right" vertical="center" wrapText="1"/>
    </xf>
    <xf numFmtId="165" fontId="15" fillId="2" borderId="26" xfId="3" applyNumberFormat="1" applyFont="1" applyFill="1" applyBorder="1" applyAlignment="1">
      <alignment horizontal="center" vertical="center"/>
    </xf>
    <xf numFmtId="0" fontId="13" fillId="2" borderId="26" xfId="1" applyNumberFormat="1" applyFont="1" applyFill="1" applyBorder="1" applyAlignment="1" applyProtection="1">
      <alignment vertical="center"/>
    </xf>
    <xf numFmtId="165" fontId="13" fillId="0" borderId="25" xfId="3" applyNumberFormat="1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right" vertical="center" wrapText="1"/>
    </xf>
    <xf numFmtId="165" fontId="15" fillId="0" borderId="26" xfId="3" applyNumberFormat="1" applyFont="1" applyFill="1" applyBorder="1" applyAlignment="1">
      <alignment horizontal="center" vertical="center"/>
    </xf>
    <xf numFmtId="165" fontId="15" fillId="0" borderId="25" xfId="3" applyNumberFormat="1" applyFont="1" applyBorder="1" applyAlignment="1">
      <alignment horizontal="center"/>
    </xf>
    <xf numFmtId="165" fontId="15" fillId="0" borderId="26" xfId="3" applyNumberFormat="1" applyFont="1" applyFill="1" applyBorder="1" applyAlignment="1">
      <alignment horizontal="center"/>
    </xf>
    <xf numFmtId="166" fontId="15" fillId="0" borderId="26" xfId="4" applyFont="1" applyFill="1" applyBorder="1"/>
    <xf numFmtId="0" fontId="15" fillId="0" borderId="26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vertical="center" wrapText="1"/>
    </xf>
    <xf numFmtId="0" fontId="13" fillId="0" borderId="26" xfId="3" applyFont="1" applyBorder="1" applyAlignment="1">
      <alignment horizontal="center"/>
    </xf>
    <xf numFmtId="166" fontId="13" fillId="0" borderId="26" xfId="4" applyFont="1" applyBorder="1"/>
    <xf numFmtId="165" fontId="15" fillId="2" borderId="26" xfId="3" applyNumberFormat="1" applyFont="1" applyFill="1" applyBorder="1" applyAlignment="1">
      <alignment horizontal="center"/>
    </xf>
    <xf numFmtId="166" fontId="15" fillId="2" borderId="26" xfId="4" applyFont="1" applyFill="1" applyBorder="1"/>
    <xf numFmtId="165" fontId="15" fillId="0" borderId="25" xfId="3" applyNumberFormat="1" applyFont="1" applyFill="1" applyBorder="1" applyAlignment="1">
      <alignment horizontal="center" vertical="center"/>
    </xf>
    <xf numFmtId="166" fontId="15" fillId="0" borderId="26" xfId="5" applyNumberFormat="1" applyFont="1" applyFill="1" applyBorder="1" applyAlignment="1">
      <alignment vertical="center" wrapText="1"/>
    </xf>
    <xf numFmtId="166" fontId="33" fillId="0" borderId="26" xfId="5" applyNumberFormat="1" applyFont="1" applyFill="1" applyBorder="1" applyAlignment="1">
      <alignment vertical="center" wrapText="1"/>
    </xf>
    <xf numFmtId="165" fontId="13" fillId="0" borderId="25" xfId="2" applyNumberFormat="1" applyFont="1" applyFill="1" applyBorder="1" applyAlignment="1">
      <alignment horizontal="center" vertical="center" wrapText="1"/>
    </xf>
    <xf numFmtId="0" fontId="13" fillId="0" borderId="26" xfId="2" applyFont="1" applyFill="1" applyBorder="1" applyAlignment="1">
      <alignment vertical="center" wrapText="1"/>
    </xf>
    <xf numFmtId="0" fontId="13" fillId="0" borderId="26" xfId="2" applyFont="1" applyBorder="1" applyAlignment="1">
      <alignment horizontal="center" vertical="center"/>
    </xf>
    <xf numFmtId="165" fontId="15" fillId="0" borderId="25" xfId="2" applyNumberFormat="1" applyFont="1" applyFill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/>
    </xf>
    <xf numFmtId="167" fontId="15" fillId="0" borderId="26" xfId="1" applyNumberFormat="1" applyFont="1" applyFill="1" applyBorder="1" applyAlignment="1" applyProtection="1">
      <alignment horizontal="right" vertical="center"/>
    </xf>
    <xf numFmtId="0" fontId="13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vertical="center" wrapText="1"/>
    </xf>
    <xf numFmtId="166" fontId="13" fillId="0" borderId="26" xfId="0" applyNumberFormat="1" applyFont="1" applyFill="1" applyBorder="1" applyAlignment="1">
      <alignment horizontal="center" wrapText="1"/>
    </xf>
    <xf numFmtId="4" fontId="13" fillId="0" borderId="26" xfId="0" applyNumberFormat="1" applyFont="1" applyFill="1" applyBorder="1" applyAlignment="1"/>
    <xf numFmtId="165" fontId="26" fillId="0" borderId="28" xfId="2" applyNumberFormat="1" applyFont="1" applyBorder="1" applyAlignment="1">
      <alignment horizontal="center"/>
    </xf>
    <xf numFmtId="0" fontId="26" fillId="0" borderId="28" xfId="2" applyFont="1" applyBorder="1" applyAlignment="1">
      <alignment horizontal="left"/>
    </xf>
    <xf numFmtId="0" fontId="26" fillId="0" borderId="28" xfId="2" applyFont="1" applyBorder="1"/>
    <xf numFmtId="0" fontId="26" fillId="0" borderId="28" xfId="2" applyFont="1" applyBorder="1" applyAlignment="1">
      <alignment horizontal="center"/>
    </xf>
    <xf numFmtId="0" fontId="30" fillId="0" borderId="28" xfId="2" applyFont="1" applyBorder="1" applyAlignment="1">
      <alignment horizontal="center"/>
    </xf>
    <xf numFmtId="166" fontId="30" fillId="0" borderId="28" xfId="7" applyFont="1" applyBorder="1" applyAlignment="1">
      <alignment horizontal="center"/>
    </xf>
    <xf numFmtId="0" fontId="5" fillId="0" borderId="0" xfId="5" applyFill="1"/>
    <xf numFmtId="165" fontId="32" fillId="0" borderId="25" xfId="3" applyNumberFormat="1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left" vertical="center" wrapText="1"/>
    </xf>
    <xf numFmtId="165" fontId="32" fillId="0" borderId="26" xfId="3" applyNumberFormat="1" applyFont="1" applyFill="1" applyBorder="1" applyAlignment="1">
      <alignment horizontal="center" vertical="center"/>
    </xf>
    <xf numFmtId="167" fontId="35" fillId="0" borderId="26" xfId="1" applyNumberFormat="1" applyFont="1" applyFill="1" applyBorder="1" applyAlignment="1" applyProtection="1">
      <alignment horizontal="right" vertical="center"/>
    </xf>
    <xf numFmtId="0" fontId="32" fillId="0" borderId="29" xfId="2" applyFont="1" applyBorder="1" applyAlignment="1">
      <alignment vertical="center"/>
    </xf>
    <xf numFmtId="0" fontId="38" fillId="0" borderId="29" xfId="1" applyNumberFormat="1" applyFont="1" applyFill="1" applyBorder="1" applyAlignment="1" applyProtection="1">
      <alignment horizontal="center" vertical="center"/>
    </xf>
    <xf numFmtId="44" fontId="35" fillId="0" borderId="29" xfId="8" applyFont="1" applyFill="1" applyBorder="1" applyAlignment="1" applyProtection="1">
      <alignment horizontal="center" vertical="center"/>
    </xf>
    <xf numFmtId="44" fontId="32" fillId="0" borderId="30" xfId="8" applyFont="1" applyFill="1" applyBorder="1" applyAlignment="1" applyProtection="1">
      <alignment horizontal="center" vertical="center"/>
    </xf>
    <xf numFmtId="172" fontId="13" fillId="0" borderId="26" xfId="8" applyNumberFormat="1" applyFont="1" applyFill="1" applyBorder="1" applyAlignment="1" applyProtection="1">
      <alignment horizontal="right" vertical="center"/>
    </xf>
    <xf numFmtId="172" fontId="15" fillId="0" borderId="27" xfId="8" applyNumberFormat="1" applyFont="1" applyFill="1" applyBorder="1" applyAlignment="1" applyProtection="1">
      <alignment horizontal="right" vertical="center"/>
    </xf>
    <xf numFmtId="172" fontId="13" fillId="2" borderId="26" xfId="8" applyNumberFormat="1" applyFont="1" applyFill="1" applyBorder="1" applyAlignment="1" applyProtection="1">
      <alignment vertical="center"/>
    </xf>
    <xf numFmtId="172" fontId="15" fillId="2" borderId="27" xfId="8" applyNumberFormat="1" applyFont="1" applyFill="1" applyBorder="1" applyAlignment="1">
      <alignment horizontal="right" vertical="center"/>
    </xf>
    <xf numFmtId="172" fontId="15" fillId="0" borderId="26" xfId="4" applyNumberFormat="1" applyFont="1" applyFill="1" applyBorder="1"/>
    <xf numFmtId="172" fontId="15" fillId="0" borderId="27" xfId="4" applyNumberFormat="1" applyFont="1" applyFill="1" applyBorder="1" applyAlignment="1">
      <alignment vertical="center" wrapText="1"/>
    </xf>
    <xf numFmtId="172" fontId="13" fillId="0" borderId="26" xfId="4" applyNumberFormat="1" applyFont="1" applyBorder="1"/>
    <xf numFmtId="172" fontId="13" fillId="0" borderId="27" xfId="4" applyNumberFormat="1" applyFont="1" applyBorder="1"/>
    <xf numFmtId="172" fontId="15" fillId="2" borderId="26" xfId="4" applyNumberFormat="1" applyFont="1" applyFill="1" applyBorder="1"/>
    <xf numFmtId="172" fontId="15" fillId="2" borderId="27" xfId="4" applyNumberFormat="1" applyFont="1" applyFill="1" applyBorder="1"/>
    <xf numFmtId="172" fontId="13" fillId="0" borderId="26" xfId="4" applyNumberFormat="1" applyFont="1" applyFill="1" applyBorder="1"/>
    <xf numFmtId="172" fontId="13" fillId="0" borderId="27" xfId="4" applyNumberFormat="1" applyFont="1" applyFill="1" applyBorder="1"/>
    <xf numFmtId="172" fontId="15" fillId="0" borderId="27" xfId="4" applyNumberFormat="1" applyFont="1" applyFill="1" applyBorder="1"/>
    <xf numFmtId="172" fontId="35" fillId="0" borderId="26" xfId="8" applyNumberFormat="1" applyFont="1" applyFill="1" applyBorder="1" applyAlignment="1" applyProtection="1">
      <alignment horizontal="right" vertical="center"/>
    </xf>
    <xf numFmtId="172" fontId="32" fillId="0" borderId="27" xfId="8" applyNumberFormat="1" applyFont="1" applyFill="1" applyBorder="1" applyAlignment="1" applyProtection="1">
      <alignment horizontal="right" vertical="center"/>
    </xf>
    <xf numFmtId="172" fontId="15" fillId="0" borderId="26" xfId="8" applyNumberFormat="1" applyFont="1" applyFill="1" applyBorder="1" applyAlignment="1" applyProtection="1">
      <alignment horizontal="right" vertical="center"/>
    </xf>
    <xf numFmtId="172" fontId="13" fillId="0" borderId="26" xfId="0" applyNumberFormat="1" applyFont="1" applyFill="1" applyBorder="1" applyAlignment="1">
      <alignment wrapText="1"/>
    </xf>
    <xf numFmtId="172" fontId="13" fillId="0" borderId="27" xfId="8" applyNumberFormat="1" applyFont="1" applyFill="1" applyBorder="1" applyAlignment="1">
      <alignment wrapText="1"/>
    </xf>
    <xf numFmtId="172" fontId="13" fillId="0" borderId="27" xfId="8" applyNumberFormat="1" applyFont="1" applyFill="1" applyBorder="1" applyAlignment="1" applyProtection="1">
      <alignment horizontal="right" vertical="center"/>
    </xf>
    <xf numFmtId="0" fontId="35" fillId="0" borderId="25" xfId="1" applyNumberFormat="1" applyFont="1" applyFill="1" applyBorder="1" applyAlignment="1" applyProtection="1">
      <alignment horizontal="center" vertical="center"/>
    </xf>
    <xf numFmtId="0" fontId="32" fillId="0" borderId="26" xfId="1" applyNumberFormat="1" applyFont="1" applyFill="1" applyBorder="1" applyAlignment="1" applyProtection="1">
      <alignment vertical="center" wrapText="1"/>
    </xf>
    <xf numFmtId="0" fontId="35" fillId="0" borderId="26" xfId="1" applyNumberFormat="1" applyFont="1" applyFill="1" applyBorder="1" applyAlignment="1" applyProtection="1">
      <alignment vertical="center" wrapText="1"/>
    </xf>
    <xf numFmtId="0" fontId="35" fillId="0" borderId="26" xfId="1" applyNumberFormat="1" applyFont="1" applyFill="1" applyBorder="1" applyAlignment="1" applyProtection="1">
      <alignment vertical="center"/>
    </xf>
    <xf numFmtId="44" fontId="35" fillId="0" borderId="0" xfId="0" applyNumberFormat="1" applyFont="1"/>
    <xf numFmtId="0" fontId="35" fillId="0" borderId="0" xfId="0" applyFont="1"/>
    <xf numFmtId="165" fontId="13" fillId="0" borderId="33" xfId="3" applyNumberFormat="1" applyFont="1" applyFill="1" applyBorder="1" applyAlignment="1">
      <alignment horizontal="center" vertical="center"/>
    </xf>
    <xf numFmtId="166" fontId="13" fillId="0" borderId="29" xfId="5" applyNumberFormat="1" applyFont="1" applyFill="1" applyBorder="1" applyAlignment="1">
      <alignment vertical="center" wrapText="1"/>
    </xf>
    <xf numFmtId="166" fontId="13" fillId="0" borderId="29" xfId="5" applyNumberFormat="1" applyFont="1" applyFill="1" applyBorder="1" applyAlignment="1">
      <alignment horizontal="center" vertical="center" wrapText="1"/>
    </xf>
    <xf numFmtId="167" fontId="13" fillId="0" borderId="29" xfId="1" applyNumberFormat="1" applyFont="1" applyFill="1" applyBorder="1" applyAlignment="1" applyProtection="1">
      <alignment horizontal="right" vertical="center"/>
    </xf>
    <xf numFmtId="172" fontId="13" fillId="0" borderId="29" xfId="8" applyNumberFormat="1" applyFont="1" applyFill="1" applyBorder="1" applyAlignment="1" applyProtection="1">
      <alignment horizontal="right" vertical="center"/>
    </xf>
    <xf numFmtId="172" fontId="13" fillId="0" borderId="30" xfId="8" applyNumberFormat="1" applyFont="1" applyFill="1" applyBorder="1" applyAlignment="1" applyProtection="1">
      <alignment horizontal="right" vertical="center"/>
    </xf>
    <xf numFmtId="2" fontId="13" fillId="0" borderId="26" xfId="5" applyNumberFormat="1" applyFont="1" applyFill="1" applyBorder="1" applyAlignment="1">
      <alignment vertical="center" wrapText="1"/>
    </xf>
    <xf numFmtId="172" fontId="13" fillId="0" borderId="27" xfId="6" applyNumberFormat="1" applyFont="1" applyFill="1" applyBorder="1" applyAlignment="1">
      <alignment vertical="center" wrapText="1"/>
    </xf>
    <xf numFmtId="166" fontId="13" fillId="0" borderId="26" xfId="0" applyNumberFormat="1" applyFont="1" applyFill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vertical="center"/>
    </xf>
    <xf numFmtId="44" fontId="32" fillId="0" borderId="26" xfId="8" applyFont="1" applyFill="1" applyBorder="1" applyAlignment="1" applyProtection="1">
      <alignment horizontal="center" vertical="center"/>
    </xf>
    <xf numFmtId="44" fontId="32" fillId="0" borderId="27" xfId="8" applyFont="1" applyFill="1" applyBorder="1" applyAlignment="1" applyProtection="1">
      <alignment horizontal="center" vertical="center"/>
    </xf>
    <xf numFmtId="172" fontId="32" fillId="0" borderId="31" xfId="8" applyNumberFormat="1" applyFont="1" applyFill="1" applyBorder="1" applyAlignment="1" applyProtection="1">
      <alignment horizontal="right" vertical="center"/>
    </xf>
    <xf numFmtId="44" fontId="32" fillId="0" borderId="32" xfId="8" applyNumberFormat="1" applyFont="1" applyFill="1" applyBorder="1" applyAlignment="1" applyProtection="1">
      <alignment horizontal="right" vertical="center"/>
    </xf>
    <xf numFmtId="0" fontId="15" fillId="0" borderId="23" xfId="14" applyFont="1" applyBorder="1" applyAlignment="1">
      <alignment horizontal="center" vertical="center" wrapText="1"/>
    </xf>
    <xf numFmtId="0" fontId="15" fillId="0" borderId="12" xfId="14" applyFont="1" applyBorder="1" applyAlignment="1">
      <alignment horizontal="center" vertical="center" wrapText="1"/>
    </xf>
    <xf numFmtId="0" fontId="15" fillId="0" borderId="5" xfId="14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6">
    <cellStyle name="Moeda" xfId="8" builtinId="4"/>
    <cellStyle name="Moeda 2" xfId="6"/>
    <cellStyle name="Moeda 3" xfId="20"/>
    <cellStyle name="Normal" xfId="0" builtinId="0"/>
    <cellStyle name="Normal 11" xfId="2"/>
    <cellStyle name="Normal 13" xfId="3"/>
    <cellStyle name="Normal 2" xfId="11"/>
    <cellStyle name="Normal 2 2" xfId="16"/>
    <cellStyle name="Normal 2 2 2" xfId="21"/>
    <cellStyle name="Normal 2 3" xfId="22"/>
    <cellStyle name="Normal 2 5" xfId="9"/>
    <cellStyle name="Normal 3" xfId="5"/>
    <cellStyle name="Normal 3 2" xfId="15"/>
    <cellStyle name="Normal 4" xfId="12"/>
    <cellStyle name="Normal 5" xfId="14"/>
    <cellStyle name="Porcentagem" xfId="13" builtinId="5"/>
    <cellStyle name="Separador de milhares 10" xfId="7"/>
    <cellStyle name="Separador de milhares 11" xfId="4"/>
    <cellStyle name="Separador de milhares 2" xfId="23"/>
    <cellStyle name="Separador de milhares 2 2 2 2" xfId="17"/>
    <cellStyle name="Separador de milhares 3 2" xfId="18"/>
    <cellStyle name="Vírgula" xfId="1" builtinId="3"/>
    <cellStyle name="Vírgula 2" xfId="24"/>
    <cellStyle name="Vírgula 2 2" xfId="25"/>
    <cellStyle name="Vírgula 2 7" xfId="10"/>
    <cellStyle name="Vírgula 3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OBRAS\2021\VILA%20DO%20BEM%20VICENTE%20DE%20CARVALHO\LICITA&#199;&#195;O\PENDRIVE\Users\jussara_5901\Downloads\PLANILHA%20EMPRESA%20READEQU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OBRAS\2021\VILA%20DO%20BEM%20VICENTE%20DE%20CARVALHO\LICITA&#199;&#195;O\TABELAS%20OR&#199;AMENT&#193;RIAS\SINAPI%2009-2019\Refer&#234;ncia%2009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2018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abSelected="1" view="pageBreakPreview" zoomScaleSheetLayoutView="100" workbookViewId="0">
      <selection activeCell="G10" sqref="G10"/>
    </sheetView>
  </sheetViews>
  <sheetFormatPr defaultRowHeight="12.75"/>
  <cols>
    <col min="1" max="1" width="9.140625" customWidth="1"/>
    <col min="2" max="2" width="52.7109375" customWidth="1"/>
    <col min="3" max="3" width="9" customWidth="1"/>
    <col min="4" max="4" width="8.85546875" customWidth="1"/>
    <col min="5" max="5" width="12" customWidth="1"/>
    <col min="6" max="6" width="16.140625" customWidth="1"/>
    <col min="7" max="7" width="11.85546875" customWidth="1"/>
  </cols>
  <sheetData>
    <row r="1" spans="1:7" s="120" customFormat="1" ht="15">
      <c r="A1" s="115"/>
      <c r="B1" s="116"/>
      <c r="C1" s="117"/>
      <c r="D1" s="118"/>
      <c r="E1" s="118"/>
      <c r="F1" s="119"/>
    </row>
    <row r="2" spans="1:7" s="120" customFormat="1" ht="15.75">
      <c r="A2" s="121"/>
      <c r="B2" s="122"/>
      <c r="C2" s="123"/>
      <c r="D2" s="124"/>
      <c r="E2" s="125"/>
      <c r="F2" s="126"/>
    </row>
    <row r="3" spans="1:7" s="120" customFormat="1" ht="15">
      <c r="A3" s="127"/>
      <c r="B3" s="128"/>
      <c r="C3" s="129"/>
      <c r="D3" s="124"/>
      <c r="E3" s="130" t="s">
        <v>23</v>
      </c>
      <c r="F3" s="131" t="s">
        <v>32</v>
      </c>
    </row>
    <row r="4" spans="1:7" s="120" customFormat="1" ht="20.25">
      <c r="A4" s="121"/>
      <c r="B4" s="132" t="s">
        <v>17</v>
      </c>
      <c r="C4" s="133"/>
      <c r="D4" s="124"/>
      <c r="E4" s="130"/>
      <c r="F4" s="147"/>
    </row>
    <row r="5" spans="1:7" s="120" customFormat="1" ht="15">
      <c r="A5" s="121"/>
      <c r="B5" s="134"/>
      <c r="C5" s="133"/>
      <c r="D5" s="124"/>
      <c r="E5" s="130"/>
      <c r="F5" s="126"/>
    </row>
    <row r="6" spans="1:7" s="120" customFormat="1" ht="15">
      <c r="A6" s="121"/>
      <c r="B6" s="135" t="s">
        <v>50</v>
      </c>
      <c r="C6" s="133"/>
      <c r="D6" s="124"/>
      <c r="E6" s="130" t="s">
        <v>25</v>
      </c>
      <c r="F6" s="136">
        <v>0</v>
      </c>
    </row>
    <row r="7" spans="1:7" s="120" customFormat="1" ht="15">
      <c r="A7" s="121"/>
      <c r="B7" s="135" t="s">
        <v>43</v>
      </c>
      <c r="C7" s="129"/>
      <c r="D7" s="124"/>
      <c r="E7" s="137" t="s">
        <v>24</v>
      </c>
      <c r="F7" s="138"/>
    </row>
    <row r="8" spans="1:7" s="120" customFormat="1" ht="16.5" thickBot="1">
      <c r="A8" s="139"/>
      <c r="B8" s="140"/>
      <c r="C8" s="141"/>
      <c r="D8" s="142"/>
      <c r="E8" s="142"/>
      <c r="F8" s="143"/>
    </row>
    <row r="9" spans="1:7" s="120" customFormat="1" ht="15">
      <c r="A9" s="150"/>
      <c r="B9" s="145"/>
      <c r="C9" s="144"/>
      <c r="D9" s="145"/>
      <c r="E9" s="145" t="s">
        <v>26</v>
      </c>
      <c r="F9" s="145"/>
    </row>
    <row r="10" spans="1:7" s="120" customFormat="1" ht="15">
      <c r="A10" s="151" t="s">
        <v>12</v>
      </c>
      <c r="B10" s="146" t="s">
        <v>27</v>
      </c>
      <c r="C10" s="146" t="s">
        <v>28</v>
      </c>
      <c r="D10" s="146" t="s">
        <v>29</v>
      </c>
      <c r="E10" s="146" t="s">
        <v>30</v>
      </c>
      <c r="F10" s="146" t="s">
        <v>31</v>
      </c>
    </row>
    <row r="11" spans="1:7" s="120" customFormat="1" ht="15">
      <c r="A11" s="199"/>
      <c r="B11" s="200"/>
      <c r="C11" s="201"/>
      <c r="D11" s="202"/>
      <c r="E11" s="203" t="s">
        <v>15</v>
      </c>
      <c r="F11" s="204" t="s">
        <v>15</v>
      </c>
    </row>
    <row r="12" spans="1:7" s="120" customFormat="1" ht="31.5" customHeight="1">
      <c r="A12" s="206" t="s">
        <v>33</v>
      </c>
      <c r="B12" s="210" t="s">
        <v>0</v>
      </c>
      <c r="C12" s="210"/>
      <c r="D12" s="211"/>
      <c r="E12" s="212"/>
      <c r="F12" s="213"/>
    </row>
    <row r="13" spans="1:7">
      <c r="A13" s="160">
        <v>100</v>
      </c>
      <c r="B13" s="161" t="s">
        <v>1</v>
      </c>
      <c r="C13" s="162"/>
      <c r="D13" s="163"/>
      <c r="E13" s="164"/>
      <c r="F13" s="165"/>
    </row>
    <row r="14" spans="1:7">
      <c r="A14" s="166">
        <v>101</v>
      </c>
      <c r="B14" s="167" t="s">
        <v>53</v>
      </c>
      <c r="C14" s="168" t="s">
        <v>8</v>
      </c>
      <c r="D14" s="169">
        <v>6</v>
      </c>
      <c r="E14" s="214"/>
      <c r="F14" s="232">
        <f>+D14*E14</f>
        <v>0</v>
      </c>
      <c r="G14" s="148"/>
    </row>
    <row r="15" spans="1:7" ht="36">
      <c r="A15" s="166">
        <v>102</v>
      </c>
      <c r="B15" s="167" t="s">
        <v>54</v>
      </c>
      <c r="C15" s="168" t="s">
        <v>38</v>
      </c>
      <c r="D15" s="169">
        <v>4</v>
      </c>
      <c r="E15" s="214"/>
      <c r="F15" s="232">
        <f t="shared" ref="F15:F16" si="0">+D15*E15</f>
        <v>0</v>
      </c>
      <c r="G15" s="148"/>
    </row>
    <row r="16" spans="1:7" ht="24">
      <c r="A16" s="166">
        <v>103</v>
      </c>
      <c r="B16" s="167" t="s">
        <v>55</v>
      </c>
      <c r="C16" s="168" t="s">
        <v>38</v>
      </c>
      <c r="D16" s="169">
        <v>4</v>
      </c>
      <c r="E16" s="214"/>
      <c r="F16" s="232">
        <f t="shared" si="0"/>
        <v>0</v>
      </c>
      <c r="G16" s="148"/>
    </row>
    <row r="17" spans="1:7">
      <c r="A17" s="166"/>
      <c r="B17" s="167"/>
      <c r="C17" s="168"/>
      <c r="D17" s="169"/>
      <c r="E17" s="214"/>
      <c r="F17" s="215"/>
      <c r="G17" s="148"/>
    </row>
    <row r="18" spans="1:7">
      <c r="A18" s="170"/>
      <c r="B18" s="171" t="s">
        <v>2</v>
      </c>
      <c r="C18" s="172">
        <v>100</v>
      </c>
      <c r="D18" s="173"/>
      <c r="E18" s="216"/>
      <c r="F18" s="217">
        <f>SUM(F14:F16)</f>
        <v>0</v>
      </c>
      <c r="G18" s="148"/>
    </row>
    <row r="19" spans="1:7">
      <c r="A19" s="174"/>
      <c r="B19" s="175"/>
      <c r="C19" s="176"/>
      <c r="D19" s="169"/>
      <c r="E19" s="214"/>
      <c r="F19" s="215"/>
      <c r="G19" s="148"/>
    </row>
    <row r="20" spans="1:7" s="120" customFormat="1" ht="15">
      <c r="A20" s="177">
        <v>200</v>
      </c>
      <c r="B20" s="161" t="s">
        <v>36</v>
      </c>
      <c r="C20" s="178"/>
      <c r="D20" s="179"/>
      <c r="E20" s="218"/>
      <c r="F20" s="219"/>
    </row>
    <row r="21" spans="1:7" s="120" customFormat="1" ht="30.75" customHeight="1">
      <c r="A21" s="166">
        <v>201</v>
      </c>
      <c r="B21" s="153" t="s">
        <v>56</v>
      </c>
      <c r="C21" s="168" t="s">
        <v>8</v>
      </c>
      <c r="D21" s="245">
        <v>288</v>
      </c>
      <c r="E21" s="214"/>
      <c r="F21" s="246">
        <f>ROUND(E21*D21,2)</f>
        <v>0</v>
      </c>
    </row>
    <row r="22" spans="1:7" s="120" customFormat="1" ht="15">
      <c r="A22" s="174"/>
      <c r="B22" s="181"/>
      <c r="C22" s="182"/>
      <c r="D22" s="183"/>
      <c r="E22" s="220"/>
      <c r="F22" s="221"/>
    </row>
    <row r="23" spans="1:7" s="120" customFormat="1" ht="15">
      <c r="A23" s="170"/>
      <c r="B23" s="171" t="s">
        <v>2</v>
      </c>
      <c r="C23" s="184">
        <v>200</v>
      </c>
      <c r="D23" s="185"/>
      <c r="E23" s="222"/>
      <c r="F23" s="223">
        <f>F21</f>
        <v>0</v>
      </c>
    </row>
    <row r="24" spans="1:7" s="120" customFormat="1" ht="15">
      <c r="A24" s="174"/>
      <c r="B24" s="180"/>
      <c r="C24" s="178"/>
      <c r="D24" s="179"/>
      <c r="E24" s="218"/>
      <c r="F24" s="219"/>
    </row>
    <row r="25" spans="1:7" s="120" customFormat="1" ht="15">
      <c r="A25" s="177">
        <v>300</v>
      </c>
      <c r="B25" s="161" t="s">
        <v>7</v>
      </c>
      <c r="C25" s="182"/>
      <c r="D25" s="183"/>
      <c r="E25" s="220"/>
      <c r="F25" s="221"/>
    </row>
    <row r="26" spans="1:7" s="120" customFormat="1" ht="36.75">
      <c r="A26" s="166">
        <v>301</v>
      </c>
      <c r="B26" s="153" t="s">
        <v>57</v>
      </c>
      <c r="C26" s="168" t="s">
        <v>8</v>
      </c>
      <c r="D26" s="245">
        <v>308</v>
      </c>
      <c r="E26" s="214"/>
      <c r="F26" s="246">
        <f>ROUND(E26*D26,2)</f>
        <v>0</v>
      </c>
    </row>
    <row r="27" spans="1:7" s="120" customFormat="1" ht="39.75" customHeight="1">
      <c r="A27" s="166">
        <v>302</v>
      </c>
      <c r="B27" s="153" t="s">
        <v>58</v>
      </c>
      <c r="C27" s="168" t="s">
        <v>20</v>
      </c>
      <c r="D27" s="245">
        <v>29.57</v>
      </c>
      <c r="E27" s="214"/>
      <c r="F27" s="246">
        <f>ROUND(E27*D27,2)</f>
        <v>0</v>
      </c>
    </row>
    <row r="28" spans="1:7" s="120" customFormat="1" ht="15">
      <c r="A28" s="152"/>
      <c r="B28" s="154"/>
      <c r="C28" s="155"/>
      <c r="D28" s="156"/>
      <c r="E28" s="224"/>
      <c r="F28" s="225"/>
    </row>
    <row r="29" spans="1:7" s="120" customFormat="1" ht="15">
      <c r="A29" s="170"/>
      <c r="B29" s="171" t="s">
        <v>2</v>
      </c>
      <c r="C29" s="184">
        <v>300</v>
      </c>
      <c r="D29" s="185"/>
      <c r="E29" s="222"/>
      <c r="F29" s="223">
        <f>SUM(F26:F28)</f>
        <v>0</v>
      </c>
    </row>
    <row r="30" spans="1:7" s="205" customFormat="1" ht="15">
      <c r="A30" s="174"/>
      <c r="B30" s="175"/>
      <c r="C30" s="178"/>
      <c r="D30" s="179"/>
      <c r="E30" s="218"/>
      <c r="F30" s="226"/>
    </row>
    <row r="31" spans="1:7" ht="20.25" customHeight="1">
      <c r="A31" s="206" t="s">
        <v>39</v>
      </c>
      <c r="B31" s="207" t="s">
        <v>48</v>
      </c>
      <c r="C31" s="208"/>
      <c r="D31" s="209"/>
      <c r="E31" s="227"/>
      <c r="F31" s="228"/>
      <c r="G31" s="148"/>
    </row>
    <row r="32" spans="1:7">
      <c r="A32" s="186">
        <v>400</v>
      </c>
      <c r="B32" s="187" t="s">
        <v>9</v>
      </c>
      <c r="C32" s="168"/>
      <c r="D32" s="169"/>
      <c r="E32" s="214"/>
      <c r="F32" s="215"/>
      <c r="G32" s="148"/>
    </row>
    <row r="33" spans="1:7" ht="24">
      <c r="A33" s="166">
        <v>401</v>
      </c>
      <c r="B33" s="167" t="s">
        <v>59</v>
      </c>
      <c r="C33" s="168" t="s">
        <v>18</v>
      </c>
      <c r="D33" s="169">
        <v>66</v>
      </c>
      <c r="E33" s="214"/>
      <c r="F33" s="232">
        <f t="shared" ref="F33" si="1">+D33*E33</f>
        <v>0</v>
      </c>
      <c r="G33" s="148"/>
    </row>
    <row r="34" spans="1:7" ht="22.5" customHeight="1">
      <c r="A34" s="166">
        <v>402</v>
      </c>
      <c r="B34" s="167" t="s">
        <v>60</v>
      </c>
      <c r="C34" s="168" t="s">
        <v>20</v>
      </c>
      <c r="D34" s="169">
        <v>20.62</v>
      </c>
      <c r="E34" s="214"/>
      <c r="F34" s="232">
        <f t="shared" ref="F34:F46" si="2">+D34*E34</f>
        <v>0</v>
      </c>
      <c r="G34" s="148"/>
    </row>
    <row r="35" spans="1:7" ht="22.5" customHeight="1">
      <c r="A35" s="166">
        <v>403</v>
      </c>
      <c r="B35" s="167" t="s">
        <v>61</v>
      </c>
      <c r="C35" s="168" t="s">
        <v>20</v>
      </c>
      <c r="D35" s="169">
        <v>1.27</v>
      </c>
      <c r="E35" s="214"/>
      <c r="F35" s="232">
        <f t="shared" si="2"/>
        <v>0</v>
      </c>
      <c r="G35" s="148"/>
    </row>
    <row r="36" spans="1:7" ht="24">
      <c r="A36" s="166">
        <v>404</v>
      </c>
      <c r="B36" s="167" t="s">
        <v>62</v>
      </c>
      <c r="C36" s="168" t="s">
        <v>19</v>
      </c>
      <c r="D36" s="169">
        <v>610.79999999999995</v>
      </c>
      <c r="E36" s="214"/>
      <c r="F36" s="232">
        <f t="shared" si="2"/>
        <v>0</v>
      </c>
      <c r="G36" s="148"/>
    </row>
    <row r="37" spans="1:7">
      <c r="A37" s="166">
        <v>405</v>
      </c>
      <c r="B37" s="167" t="s">
        <v>63</v>
      </c>
      <c r="C37" s="168" t="s">
        <v>20</v>
      </c>
      <c r="D37" s="169">
        <v>5.09</v>
      </c>
      <c r="E37" s="214"/>
      <c r="F37" s="232">
        <f t="shared" si="2"/>
        <v>0</v>
      </c>
      <c r="G37" s="148"/>
    </row>
    <row r="38" spans="1:7" ht="24">
      <c r="A38" s="166">
        <v>406</v>
      </c>
      <c r="B38" s="167" t="s">
        <v>64</v>
      </c>
      <c r="C38" s="168" t="s">
        <v>20</v>
      </c>
      <c r="D38" s="169">
        <v>5.09</v>
      </c>
      <c r="E38" s="214"/>
      <c r="F38" s="232">
        <f t="shared" si="2"/>
        <v>0</v>
      </c>
      <c r="G38" s="148"/>
    </row>
    <row r="39" spans="1:7">
      <c r="A39" s="166">
        <v>407</v>
      </c>
      <c r="B39" s="167" t="s">
        <v>65</v>
      </c>
      <c r="C39" s="168" t="s">
        <v>8</v>
      </c>
      <c r="D39" s="169">
        <v>40.729999999999997</v>
      </c>
      <c r="E39" s="214"/>
      <c r="F39" s="232">
        <f t="shared" si="2"/>
        <v>0</v>
      </c>
      <c r="G39" s="148"/>
    </row>
    <row r="40" spans="1:7" ht="24">
      <c r="A40" s="166">
        <v>408</v>
      </c>
      <c r="B40" s="167" t="s">
        <v>66</v>
      </c>
      <c r="C40" s="197" t="s">
        <v>67</v>
      </c>
      <c r="D40" s="198">
        <v>20.36</v>
      </c>
      <c r="E40" s="214"/>
      <c r="F40" s="232">
        <f t="shared" si="2"/>
        <v>0</v>
      </c>
    </row>
    <row r="41" spans="1:7">
      <c r="A41" s="166">
        <v>409</v>
      </c>
      <c r="B41" s="167" t="s">
        <v>68</v>
      </c>
      <c r="C41" s="197" t="s">
        <v>67</v>
      </c>
      <c r="D41" s="198">
        <v>40.729999999999997</v>
      </c>
      <c r="E41" s="214"/>
      <c r="F41" s="232">
        <f t="shared" si="2"/>
        <v>0</v>
      </c>
    </row>
    <row r="42" spans="1:7">
      <c r="A42" s="166">
        <v>410</v>
      </c>
      <c r="B42" s="167" t="s">
        <v>69</v>
      </c>
      <c r="C42" s="197" t="s">
        <v>67</v>
      </c>
      <c r="D42" s="198">
        <v>40.729999999999997</v>
      </c>
      <c r="E42" s="214"/>
      <c r="F42" s="232">
        <f t="shared" si="2"/>
        <v>0</v>
      </c>
    </row>
    <row r="43" spans="1:7" ht="24">
      <c r="A43" s="166">
        <v>411</v>
      </c>
      <c r="B43" s="167" t="s">
        <v>70</v>
      </c>
      <c r="C43" s="197" t="s">
        <v>67</v>
      </c>
      <c r="D43" s="198">
        <v>81.459999999999994</v>
      </c>
      <c r="E43" s="214"/>
      <c r="F43" s="232">
        <f t="shared" si="2"/>
        <v>0</v>
      </c>
    </row>
    <row r="44" spans="1:7" ht="27.75" customHeight="1">
      <c r="A44" s="166">
        <v>412</v>
      </c>
      <c r="B44" s="167" t="s">
        <v>71</v>
      </c>
      <c r="C44" s="168" t="s">
        <v>20</v>
      </c>
      <c r="D44" s="169">
        <v>11.21</v>
      </c>
      <c r="E44" s="214"/>
      <c r="F44" s="232">
        <f t="shared" si="2"/>
        <v>0</v>
      </c>
      <c r="G44" s="148"/>
    </row>
    <row r="45" spans="1:7" ht="24">
      <c r="A45" s="166">
        <v>413</v>
      </c>
      <c r="B45" s="167" t="s">
        <v>72</v>
      </c>
      <c r="C45" s="168" t="s">
        <v>20</v>
      </c>
      <c r="D45" s="169">
        <v>9.41</v>
      </c>
      <c r="E45" s="214"/>
      <c r="F45" s="232">
        <f t="shared" si="2"/>
        <v>0</v>
      </c>
      <c r="G45" s="148"/>
    </row>
    <row r="46" spans="1:7" ht="36">
      <c r="A46" s="166">
        <v>414</v>
      </c>
      <c r="B46" s="167" t="s">
        <v>58</v>
      </c>
      <c r="C46" s="168" t="s">
        <v>20</v>
      </c>
      <c r="D46" s="169">
        <v>9.41</v>
      </c>
      <c r="E46" s="214"/>
      <c r="F46" s="232">
        <f t="shared" si="2"/>
        <v>0</v>
      </c>
      <c r="G46" s="148"/>
    </row>
    <row r="47" spans="1:7">
      <c r="A47" s="174"/>
      <c r="B47" s="180"/>
      <c r="C47" s="176"/>
      <c r="D47" s="169"/>
      <c r="E47" s="214"/>
      <c r="F47" s="215"/>
      <c r="G47" s="148"/>
    </row>
    <row r="48" spans="1:7">
      <c r="A48" s="170"/>
      <c r="B48" s="171" t="s">
        <v>2</v>
      </c>
      <c r="C48" s="172">
        <v>400</v>
      </c>
      <c r="D48" s="173"/>
      <c r="E48" s="216"/>
      <c r="F48" s="217">
        <f>SUM(F33:F47)</f>
        <v>0</v>
      </c>
      <c r="G48" s="148"/>
    </row>
    <row r="49" spans="1:7">
      <c r="A49" s="189"/>
      <c r="B49" s="190"/>
      <c r="C49" s="191"/>
      <c r="D49" s="169"/>
      <c r="E49" s="214"/>
      <c r="F49" s="215"/>
      <c r="G49" s="148"/>
    </row>
    <row r="50" spans="1:7">
      <c r="A50" s="160">
        <v>500</v>
      </c>
      <c r="B50" s="161" t="s">
        <v>3</v>
      </c>
      <c r="C50" s="162"/>
      <c r="D50" s="169"/>
      <c r="E50" s="214"/>
      <c r="F50" s="215"/>
      <c r="G50" s="148"/>
    </row>
    <row r="51" spans="1:7">
      <c r="A51" s="166"/>
      <c r="B51" s="188" t="s">
        <v>4</v>
      </c>
      <c r="C51" s="168"/>
      <c r="D51" s="169"/>
      <c r="E51" s="214"/>
      <c r="F51" s="232"/>
      <c r="G51" s="148"/>
    </row>
    <row r="52" spans="1:7" ht="24">
      <c r="A52" s="166">
        <v>501</v>
      </c>
      <c r="B52" s="167" t="s">
        <v>62</v>
      </c>
      <c r="C52" s="168" t="s">
        <v>19</v>
      </c>
      <c r="D52" s="169">
        <v>429</v>
      </c>
      <c r="E52" s="214"/>
      <c r="F52" s="232">
        <f t="shared" ref="F52:F54" si="3">+D52*E52</f>
        <v>0</v>
      </c>
      <c r="G52" s="148"/>
    </row>
    <row r="53" spans="1:7" ht="45.75" customHeight="1">
      <c r="A53" s="166">
        <v>502</v>
      </c>
      <c r="B53" s="167" t="s">
        <v>49</v>
      </c>
      <c r="C53" s="168" t="s">
        <v>20</v>
      </c>
      <c r="D53" s="169">
        <v>4.29</v>
      </c>
      <c r="E53" s="214"/>
      <c r="F53" s="232">
        <f t="shared" si="3"/>
        <v>0</v>
      </c>
      <c r="G53" s="148"/>
    </row>
    <row r="54" spans="1:7" ht="24">
      <c r="A54" s="166">
        <v>503</v>
      </c>
      <c r="B54" s="167" t="s">
        <v>73</v>
      </c>
      <c r="C54" s="168" t="s">
        <v>20</v>
      </c>
      <c r="D54" s="169">
        <v>4.29</v>
      </c>
      <c r="E54" s="214"/>
      <c r="F54" s="232">
        <f t="shared" si="3"/>
        <v>0</v>
      </c>
      <c r="G54" s="148"/>
    </row>
    <row r="55" spans="1:7">
      <c r="A55" s="166"/>
      <c r="B55" s="167"/>
      <c r="C55" s="168"/>
      <c r="D55" s="169"/>
      <c r="E55" s="214"/>
      <c r="F55" s="215"/>
      <c r="G55" s="148"/>
    </row>
    <row r="56" spans="1:7">
      <c r="A56" s="170"/>
      <c r="B56" s="171" t="s">
        <v>2</v>
      </c>
      <c r="C56" s="172">
        <v>500</v>
      </c>
      <c r="D56" s="173"/>
      <c r="E56" s="216"/>
      <c r="F56" s="217">
        <f>SUM(F51:F55)</f>
        <v>0</v>
      </c>
      <c r="G56" s="148"/>
    </row>
    <row r="57" spans="1:7">
      <c r="A57" s="189"/>
      <c r="B57" s="190"/>
      <c r="C57" s="191"/>
      <c r="D57" s="169"/>
      <c r="E57" s="214"/>
      <c r="F57" s="215"/>
      <c r="G57" s="148"/>
    </row>
    <row r="58" spans="1:7">
      <c r="A58" s="160">
        <v>600</v>
      </c>
      <c r="B58" s="161" t="s">
        <v>5</v>
      </c>
      <c r="C58" s="162"/>
      <c r="D58" s="169"/>
      <c r="E58" s="214"/>
      <c r="F58" s="215"/>
      <c r="G58" s="148"/>
    </row>
    <row r="59" spans="1:7" ht="24">
      <c r="A59" s="239">
        <v>601</v>
      </c>
      <c r="B59" s="240" t="s">
        <v>74</v>
      </c>
      <c r="C59" s="241" t="s">
        <v>8</v>
      </c>
      <c r="D59" s="242">
        <v>180.04</v>
      </c>
      <c r="E59" s="243"/>
      <c r="F59" s="244">
        <f t="shared" ref="F59" si="4">+D59*E59</f>
        <v>0</v>
      </c>
      <c r="G59" s="148"/>
    </row>
    <row r="60" spans="1:7">
      <c r="A60" s="166">
        <v>602</v>
      </c>
      <c r="B60" s="167" t="s">
        <v>51</v>
      </c>
      <c r="C60" s="168" t="s">
        <v>52</v>
      </c>
      <c r="D60" s="169">
        <v>1</v>
      </c>
      <c r="E60" s="214"/>
      <c r="F60" s="232">
        <f>+D60*E60</f>
        <v>0</v>
      </c>
      <c r="G60" s="148"/>
    </row>
    <row r="61" spans="1:7">
      <c r="A61" s="174"/>
      <c r="B61" s="181"/>
      <c r="C61" s="162"/>
      <c r="D61" s="169"/>
      <c r="E61" s="214"/>
      <c r="F61" s="215"/>
      <c r="G61" s="148"/>
    </row>
    <row r="62" spans="1:7">
      <c r="A62" s="170"/>
      <c r="B62" s="171" t="s">
        <v>2</v>
      </c>
      <c r="C62" s="172">
        <v>600</v>
      </c>
      <c r="D62" s="173"/>
      <c r="E62" s="216"/>
      <c r="F62" s="217">
        <f>SUM(F59:F61)</f>
        <v>0</v>
      </c>
      <c r="G62" s="148"/>
    </row>
    <row r="63" spans="1:7">
      <c r="A63" s="189"/>
      <c r="B63" s="190"/>
      <c r="C63" s="191"/>
      <c r="D63" s="169"/>
      <c r="E63" s="214"/>
      <c r="F63" s="215"/>
      <c r="G63" s="148"/>
    </row>
    <row r="64" spans="1:7">
      <c r="A64" s="160">
        <v>700</v>
      </c>
      <c r="B64" s="161" t="s">
        <v>46</v>
      </c>
      <c r="C64" s="162"/>
      <c r="D64" s="169"/>
      <c r="E64" s="214"/>
      <c r="F64" s="215"/>
      <c r="G64" s="148"/>
    </row>
    <row r="65" spans="1:7" ht="24">
      <c r="A65" s="166">
        <v>701</v>
      </c>
      <c r="B65" s="167" t="s">
        <v>75</v>
      </c>
      <c r="C65" s="168" t="s">
        <v>8</v>
      </c>
      <c r="D65" s="169">
        <v>3.24</v>
      </c>
      <c r="E65" s="214"/>
      <c r="F65" s="232">
        <f t="shared" ref="F65" si="5">+D65*E65</f>
        <v>0</v>
      </c>
      <c r="G65" s="148"/>
    </row>
    <row r="66" spans="1:7">
      <c r="A66" s="166"/>
      <c r="B66" s="167"/>
      <c r="C66" s="168"/>
      <c r="D66" s="169"/>
      <c r="E66" s="214"/>
      <c r="F66" s="215"/>
      <c r="G66" s="148"/>
    </row>
    <row r="67" spans="1:7">
      <c r="A67" s="170"/>
      <c r="B67" s="171" t="s">
        <v>2</v>
      </c>
      <c r="C67" s="172">
        <v>700</v>
      </c>
      <c r="D67" s="173"/>
      <c r="E67" s="216"/>
      <c r="F67" s="217">
        <f>SUM(F65:F65)</f>
        <v>0</v>
      </c>
      <c r="G67" s="148"/>
    </row>
    <row r="68" spans="1:7">
      <c r="A68" s="174"/>
      <c r="B68" s="175"/>
      <c r="C68" s="176"/>
      <c r="D68" s="169"/>
      <c r="E68" s="214"/>
      <c r="F68" s="215"/>
      <c r="G68" s="148"/>
    </row>
    <row r="69" spans="1:7">
      <c r="A69" s="160">
        <v>800</v>
      </c>
      <c r="B69" s="161" t="s">
        <v>6</v>
      </c>
      <c r="C69" s="162"/>
      <c r="D69" s="169"/>
      <c r="E69" s="214"/>
      <c r="F69" s="215"/>
      <c r="G69" s="148"/>
    </row>
    <row r="70" spans="1:7">
      <c r="A70" s="166">
        <v>801</v>
      </c>
      <c r="B70" s="167" t="s">
        <v>76</v>
      </c>
      <c r="C70" s="168" t="s">
        <v>8</v>
      </c>
      <c r="D70" s="169">
        <v>360.08</v>
      </c>
      <c r="E70" s="214"/>
      <c r="F70" s="232">
        <f t="shared" ref="F70" si="6">+D70*E70</f>
        <v>0</v>
      </c>
      <c r="G70" s="148"/>
    </row>
    <row r="71" spans="1:7">
      <c r="A71" s="166"/>
      <c r="B71" s="167"/>
      <c r="C71" s="168"/>
      <c r="D71" s="169"/>
      <c r="E71" s="214"/>
      <c r="F71" s="215"/>
      <c r="G71" s="148"/>
    </row>
    <row r="72" spans="1:7">
      <c r="A72" s="170"/>
      <c r="B72" s="171" t="s">
        <v>2</v>
      </c>
      <c r="C72" s="172">
        <v>800</v>
      </c>
      <c r="D72" s="173"/>
      <c r="E72" s="216"/>
      <c r="F72" s="217">
        <f>SUM(F70:F71)</f>
        <v>0</v>
      </c>
      <c r="G72" s="148"/>
    </row>
    <row r="73" spans="1:7">
      <c r="A73" s="174"/>
      <c r="B73" s="175"/>
      <c r="C73" s="176"/>
      <c r="D73" s="169"/>
      <c r="E73" s="214"/>
      <c r="F73" s="215"/>
      <c r="G73" s="148"/>
    </row>
    <row r="74" spans="1:7" ht="19.5">
      <c r="A74" s="206" t="s">
        <v>41</v>
      </c>
      <c r="B74" s="207" t="s">
        <v>35</v>
      </c>
      <c r="C74" s="208"/>
      <c r="D74" s="209"/>
      <c r="E74" s="227"/>
      <c r="F74" s="228"/>
      <c r="G74" s="148"/>
    </row>
    <row r="75" spans="1:7">
      <c r="A75" s="160">
        <v>900</v>
      </c>
      <c r="B75" s="161" t="s">
        <v>9</v>
      </c>
      <c r="C75" s="162"/>
      <c r="D75" s="169"/>
      <c r="E75" s="214"/>
      <c r="F75" s="215"/>
      <c r="G75" s="148"/>
    </row>
    <row r="76" spans="1:7" ht="24">
      <c r="A76" s="166">
        <v>901</v>
      </c>
      <c r="B76" s="167" t="s">
        <v>60</v>
      </c>
      <c r="C76" s="247" t="s">
        <v>77</v>
      </c>
      <c r="D76" s="248">
        <v>7.2</v>
      </c>
      <c r="E76" s="214"/>
      <c r="F76" s="232">
        <f t="shared" ref="F76:F88" si="7">+D76*E76</f>
        <v>0</v>
      </c>
    </row>
    <row r="77" spans="1:7">
      <c r="A77" s="166">
        <v>902</v>
      </c>
      <c r="B77" s="167" t="s">
        <v>61</v>
      </c>
      <c r="C77" s="247" t="s">
        <v>77</v>
      </c>
      <c r="D77" s="248">
        <v>0.72</v>
      </c>
      <c r="E77" s="214"/>
      <c r="F77" s="232">
        <f t="shared" si="7"/>
        <v>0</v>
      </c>
    </row>
    <row r="78" spans="1:7">
      <c r="A78" s="166">
        <v>903</v>
      </c>
      <c r="B78" s="167" t="s">
        <v>65</v>
      </c>
      <c r="C78" s="247" t="s">
        <v>67</v>
      </c>
      <c r="D78" s="248">
        <v>28.8</v>
      </c>
      <c r="E78" s="214"/>
      <c r="F78" s="232">
        <f t="shared" si="7"/>
        <v>0</v>
      </c>
    </row>
    <row r="79" spans="1:7">
      <c r="A79" s="166">
        <v>904</v>
      </c>
      <c r="B79" s="167" t="s">
        <v>78</v>
      </c>
      <c r="C79" s="247" t="s">
        <v>77</v>
      </c>
      <c r="D79" s="248">
        <v>2.88</v>
      </c>
      <c r="E79" s="214"/>
      <c r="F79" s="232">
        <f t="shared" si="7"/>
        <v>0</v>
      </c>
    </row>
    <row r="80" spans="1:7" ht="24">
      <c r="A80" s="166">
        <v>905</v>
      </c>
      <c r="B80" s="167" t="s">
        <v>64</v>
      </c>
      <c r="C80" s="247" t="s">
        <v>77</v>
      </c>
      <c r="D80" s="248">
        <v>2.88</v>
      </c>
      <c r="E80" s="214"/>
      <c r="F80" s="232">
        <f t="shared" si="7"/>
        <v>0</v>
      </c>
    </row>
    <row r="81" spans="1:7" ht="24">
      <c r="A81" s="166">
        <v>906</v>
      </c>
      <c r="B81" s="167" t="s">
        <v>62</v>
      </c>
      <c r="C81" s="247" t="s">
        <v>47</v>
      </c>
      <c r="D81" s="248">
        <v>432</v>
      </c>
      <c r="E81" s="214"/>
      <c r="F81" s="232">
        <f t="shared" si="7"/>
        <v>0</v>
      </c>
    </row>
    <row r="82" spans="1:7" ht="24">
      <c r="A82" s="166">
        <v>907</v>
      </c>
      <c r="B82" s="167" t="s">
        <v>66</v>
      </c>
      <c r="C82" s="247" t="s">
        <v>67</v>
      </c>
      <c r="D82" s="248">
        <v>14.4</v>
      </c>
      <c r="E82" s="214"/>
      <c r="F82" s="232">
        <f t="shared" ref="F82:F85" si="8">+D82*E82</f>
        <v>0</v>
      </c>
    </row>
    <row r="83" spans="1:7">
      <c r="A83" s="166">
        <v>908</v>
      </c>
      <c r="B83" s="167" t="s">
        <v>68</v>
      </c>
      <c r="C83" s="247" t="s">
        <v>67</v>
      </c>
      <c r="D83" s="248">
        <v>28.8</v>
      </c>
      <c r="E83" s="214"/>
      <c r="F83" s="232">
        <f t="shared" si="8"/>
        <v>0</v>
      </c>
    </row>
    <row r="84" spans="1:7">
      <c r="A84" s="166">
        <v>909</v>
      </c>
      <c r="B84" s="167" t="s">
        <v>69</v>
      </c>
      <c r="C84" s="247" t="s">
        <v>67</v>
      </c>
      <c r="D84" s="248">
        <v>28.8</v>
      </c>
      <c r="E84" s="214"/>
      <c r="F84" s="232">
        <f t="shared" si="8"/>
        <v>0</v>
      </c>
    </row>
    <row r="85" spans="1:7" ht="24">
      <c r="A85" s="166">
        <v>910</v>
      </c>
      <c r="B85" s="167" t="s">
        <v>70</v>
      </c>
      <c r="C85" s="247" t="s">
        <v>67</v>
      </c>
      <c r="D85" s="248">
        <v>28.8</v>
      </c>
      <c r="E85" s="214"/>
      <c r="F85" s="232">
        <f t="shared" si="8"/>
        <v>0</v>
      </c>
    </row>
    <row r="86" spans="1:7" ht="27.75" customHeight="1">
      <c r="A86" s="166">
        <v>911</v>
      </c>
      <c r="B86" s="167" t="s">
        <v>71</v>
      </c>
      <c r="C86" s="168" t="s">
        <v>20</v>
      </c>
      <c r="D86" s="169">
        <v>3.6</v>
      </c>
      <c r="E86" s="214"/>
      <c r="F86" s="232">
        <f t="shared" si="7"/>
        <v>0</v>
      </c>
      <c r="G86" s="148"/>
    </row>
    <row r="87" spans="1:7" ht="24">
      <c r="A87" s="166">
        <v>912</v>
      </c>
      <c r="B87" s="167" t="s">
        <v>72</v>
      </c>
      <c r="C87" s="168" t="s">
        <v>20</v>
      </c>
      <c r="D87" s="169">
        <v>3.6</v>
      </c>
      <c r="E87" s="214"/>
      <c r="F87" s="232">
        <f t="shared" si="7"/>
        <v>0</v>
      </c>
      <c r="G87" s="148"/>
    </row>
    <row r="88" spans="1:7" ht="36">
      <c r="A88" s="166">
        <v>913</v>
      </c>
      <c r="B88" s="167" t="s">
        <v>58</v>
      </c>
      <c r="C88" s="168" t="s">
        <v>20</v>
      </c>
      <c r="D88" s="169">
        <v>3.6</v>
      </c>
      <c r="E88" s="214"/>
      <c r="F88" s="232">
        <f t="shared" si="7"/>
        <v>0</v>
      </c>
      <c r="G88" s="148"/>
    </row>
    <row r="89" spans="1:7">
      <c r="A89" s="160"/>
      <c r="B89" s="161"/>
      <c r="C89" s="162"/>
      <c r="D89" s="169"/>
      <c r="E89" s="214"/>
      <c r="F89" s="215"/>
      <c r="G89" s="148"/>
    </row>
    <row r="90" spans="1:7">
      <c r="A90" s="170"/>
      <c r="B90" s="171" t="s">
        <v>2</v>
      </c>
      <c r="C90" s="172">
        <v>900</v>
      </c>
      <c r="D90" s="173"/>
      <c r="E90" s="216"/>
      <c r="F90" s="217">
        <f>SUM(F76:F88)</f>
        <v>0</v>
      </c>
      <c r="G90" s="148"/>
    </row>
    <row r="91" spans="1:7">
      <c r="A91" s="166"/>
      <c r="B91" s="159"/>
      <c r="C91" s="197"/>
      <c r="D91" s="198"/>
      <c r="E91" s="230"/>
      <c r="F91" s="231"/>
    </row>
    <row r="92" spans="1:7">
      <c r="A92" s="192">
        <v>1000</v>
      </c>
      <c r="B92" s="196" t="s">
        <v>45</v>
      </c>
      <c r="C92" s="193"/>
      <c r="D92" s="194"/>
      <c r="E92" s="229"/>
      <c r="F92" s="215"/>
      <c r="G92" s="148"/>
    </row>
    <row r="93" spans="1:7" ht="36">
      <c r="A93" s="166">
        <v>1001</v>
      </c>
      <c r="B93" s="167" t="s">
        <v>79</v>
      </c>
      <c r="C93" s="168" t="s">
        <v>8</v>
      </c>
      <c r="D93" s="248">
        <v>172.8</v>
      </c>
      <c r="E93" s="214"/>
      <c r="F93" s="232">
        <f t="shared" ref="F93:F94" si="9">+D93*E93</f>
        <v>0</v>
      </c>
      <c r="G93" s="148"/>
    </row>
    <row r="94" spans="1:7" ht="24">
      <c r="A94" s="166">
        <v>1002</v>
      </c>
      <c r="B94" s="167" t="s">
        <v>75</v>
      </c>
      <c r="C94" s="168" t="s">
        <v>8</v>
      </c>
      <c r="D94" s="169">
        <v>2.1</v>
      </c>
      <c r="E94" s="214"/>
      <c r="F94" s="232">
        <f t="shared" si="9"/>
        <v>0</v>
      </c>
      <c r="G94" s="148"/>
    </row>
    <row r="95" spans="1:7">
      <c r="A95" s="166"/>
      <c r="B95" s="167"/>
      <c r="C95" s="168"/>
      <c r="D95" s="169"/>
      <c r="E95" s="214"/>
      <c r="F95" s="215"/>
      <c r="G95" s="148"/>
    </row>
    <row r="96" spans="1:7">
      <c r="A96" s="170"/>
      <c r="B96" s="171" t="s">
        <v>2</v>
      </c>
      <c r="C96" s="172">
        <v>1000</v>
      </c>
      <c r="D96" s="173"/>
      <c r="E96" s="216"/>
      <c r="F96" s="217">
        <f>SUM(F93:F94)</f>
        <v>0</v>
      </c>
      <c r="G96" s="148"/>
    </row>
    <row r="97" spans="1:8">
      <c r="A97" s="189"/>
      <c r="B97" s="190"/>
      <c r="C97" s="195"/>
      <c r="D97" s="169"/>
      <c r="E97" s="214"/>
      <c r="F97" s="215"/>
      <c r="G97" s="148"/>
    </row>
    <row r="98" spans="1:8">
      <c r="A98" s="192">
        <v>1100</v>
      </c>
      <c r="B98" s="196" t="s">
        <v>44</v>
      </c>
      <c r="C98" s="193"/>
      <c r="D98" s="194"/>
      <c r="E98" s="229"/>
      <c r="F98" s="215"/>
      <c r="G98" s="148"/>
    </row>
    <row r="99" spans="1:8" s="157" customFormat="1" ht="24">
      <c r="A99" s="166">
        <v>1101</v>
      </c>
      <c r="B99" s="167" t="s">
        <v>80</v>
      </c>
      <c r="C99" s="168" t="s">
        <v>20</v>
      </c>
      <c r="D99" s="169">
        <v>77</v>
      </c>
      <c r="E99" s="214"/>
      <c r="F99" s="232">
        <f t="shared" ref="F99:F104" si="10">+D99*E99</f>
        <v>0</v>
      </c>
      <c r="H99" s="158"/>
    </row>
    <row r="100" spans="1:8" ht="24">
      <c r="A100" s="166">
        <v>1102</v>
      </c>
      <c r="B100" s="167" t="s">
        <v>81</v>
      </c>
      <c r="C100" s="168" t="s">
        <v>8</v>
      </c>
      <c r="D100" s="169">
        <v>308</v>
      </c>
      <c r="E100" s="214"/>
      <c r="F100" s="232">
        <f t="shared" si="10"/>
        <v>0</v>
      </c>
      <c r="G100" s="148"/>
    </row>
    <row r="101" spans="1:8">
      <c r="A101" s="166">
        <v>1103</v>
      </c>
      <c r="B101" s="167" t="s">
        <v>82</v>
      </c>
      <c r="C101" s="168" t="s">
        <v>20</v>
      </c>
      <c r="D101" s="169">
        <v>30.8</v>
      </c>
      <c r="E101" s="214"/>
      <c r="F101" s="232">
        <f t="shared" si="10"/>
        <v>0</v>
      </c>
      <c r="G101" s="148"/>
    </row>
    <row r="102" spans="1:8">
      <c r="A102" s="166">
        <v>1104</v>
      </c>
      <c r="B102" s="167" t="s">
        <v>83</v>
      </c>
      <c r="C102" s="168" t="s">
        <v>20</v>
      </c>
      <c r="D102" s="169">
        <v>92.4</v>
      </c>
      <c r="E102" s="214"/>
      <c r="F102" s="232">
        <f t="shared" si="10"/>
        <v>0</v>
      </c>
      <c r="G102" s="148"/>
    </row>
    <row r="103" spans="1:8" ht="32.25" customHeight="1">
      <c r="A103" s="166">
        <v>1105</v>
      </c>
      <c r="B103" s="167" t="s">
        <v>84</v>
      </c>
      <c r="C103" s="168" t="s">
        <v>21</v>
      </c>
      <c r="D103" s="169">
        <v>4620</v>
      </c>
      <c r="E103" s="214"/>
      <c r="F103" s="232">
        <f t="shared" ref="F103" si="11">+D103*E103</f>
        <v>0</v>
      </c>
      <c r="G103" s="148"/>
    </row>
    <row r="104" spans="1:8" ht="30.75" customHeight="1">
      <c r="A104" s="166">
        <v>1106</v>
      </c>
      <c r="B104" s="167" t="s">
        <v>85</v>
      </c>
      <c r="C104" s="168" t="s">
        <v>18</v>
      </c>
      <c r="D104" s="169">
        <v>247</v>
      </c>
      <c r="E104" s="214"/>
      <c r="F104" s="232">
        <f t="shared" si="10"/>
        <v>0</v>
      </c>
      <c r="G104" s="148"/>
    </row>
    <row r="105" spans="1:8" ht="24">
      <c r="A105" s="166">
        <v>1107</v>
      </c>
      <c r="B105" s="167" t="s">
        <v>86</v>
      </c>
      <c r="C105" s="168" t="s">
        <v>8</v>
      </c>
      <c r="D105" s="169">
        <v>308</v>
      </c>
      <c r="E105" s="214"/>
      <c r="F105" s="232">
        <f t="shared" ref="F105:F109" si="12">+D105*E105</f>
        <v>0</v>
      </c>
      <c r="G105" s="148"/>
    </row>
    <row r="106" spans="1:8">
      <c r="A106" s="166">
        <v>1108</v>
      </c>
      <c r="B106" s="167" t="s">
        <v>87</v>
      </c>
      <c r="C106" s="168" t="s">
        <v>18</v>
      </c>
      <c r="D106" s="169">
        <v>110</v>
      </c>
      <c r="E106" s="214"/>
      <c r="F106" s="232">
        <f t="shared" si="12"/>
        <v>0</v>
      </c>
      <c r="G106" s="148"/>
    </row>
    <row r="107" spans="1:8">
      <c r="A107" s="166">
        <v>1109</v>
      </c>
      <c r="B107" s="167" t="s">
        <v>61</v>
      </c>
      <c r="C107" s="168" t="s">
        <v>20</v>
      </c>
      <c r="D107" s="198">
        <v>6.93</v>
      </c>
      <c r="E107" s="214"/>
      <c r="F107" s="232">
        <f>+D107*E107</f>
        <v>0</v>
      </c>
      <c r="G107" s="148"/>
    </row>
    <row r="108" spans="1:8" ht="24">
      <c r="A108" s="166">
        <v>1110</v>
      </c>
      <c r="B108" s="167" t="s">
        <v>72</v>
      </c>
      <c r="C108" s="168" t="s">
        <v>20</v>
      </c>
      <c r="D108" s="169">
        <v>77</v>
      </c>
      <c r="E108" s="214"/>
      <c r="F108" s="232">
        <f t="shared" ref="F108" si="13">+D108*E108</f>
        <v>0</v>
      </c>
      <c r="G108" s="148"/>
    </row>
    <row r="109" spans="1:8" ht="36">
      <c r="A109" s="166">
        <v>1111</v>
      </c>
      <c r="B109" s="167" t="s">
        <v>58</v>
      </c>
      <c r="C109" s="168" t="s">
        <v>20</v>
      </c>
      <c r="D109" s="169">
        <v>77</v>
      </c>
      <c r="E109" s="214"/>
      <c r="F109" s="232">
        <f t="shared" si="12"/>
        <v>0</v>
      </c>
      <c r="G109" s="148"/>
    </row>
    <row r="110" spans="1:8">
      <c r="A110" s="166"/>
      <c r="B110" s="167"/>
      <c r="C110" s="168"/>
      <c r="D110" s="169"/>
      <c r="E110" s="214"/>
      <c r="F110" s="215"/>
      <c r="G110" s="148"/>
    </row>
    <row r="111" spans="1:8">
      <c r="A111" s="170"/>
      <c r="B111" s="171" t="s">
        <v>2</v>
      </c>
      <c r="C111" s="172">
        <v>1100</v>
      </c>
      <c r="D111" s="173"/>
      <c r="E111" s="216"/>
      <c r="F111" s="217">
        <f>SUM(F99:F109)</f>
        <v>0</v>
      </c>
      <c r="G111" s="148"/>
    </row>
    <row r="112" spans="1:8">
      <c r="A112" s="189"/>
      <c r="B112" s="190"/>
      <c r="C112" s="195"/>
      <c r="D112" s="169"/>
      <c r="E112" s="214"/>
      <c r="F112" s="215"/>
      <c r="G112" s="148"/>
    </row>
    <row r="113" spans="1:7">
      <c r="A113" s="192">
        <v>1200</v>
      </c>
      <c r="B113" s="196" t="s">
        <v>40</v>
      </c>
      <c r="C113" s="193"/>
      <c r="D113" s="194"/>
      <c r="E113" s="229"/>
      <c r="F113" s="215"/>
      <c r="G113" s="148"/>
    </row>
    <row r="114" spans="1:7">
      <c r="A114" s="166">
        <v>1201</v>
      </c>
      <c r="B114" s="167" t="s">
        <v>88</v>
      </c>
      <c r="C114" s="168" t="s">
        <v>37</v>
      </c>
      <c r="D114" s="169">
        <v>1</v>
      </c>
      <c r="E114" s="214"/>
      <c r="F114" s="232">
        <f t="shared" ref="F114" si="14">+D114*E114</f>
        <v>0</v>
      </c>
      <c r="G114" s="148"/>
    </row>
    <row r="115" spans="1:7">
      <c r="A115" s="166"/>
      <c r="B115" s="167"/>
      <c r="C115" s="168"/>
      <c r="D115" s="169"/>
      <c r="E115" s="214"/>
      <c r="F115" s="215"/>
      <c r="G115" s="148"/>
    </row>
    <row r="116" spans="1:7">
      <c r="A116" s="170"/>
      <c r="B116" s="171" t="s">
        <v>2</v>
      </c>
      <c r="C116" s="172">
        <v>1200</v>
      </c>
      <c r="D116" s="173"/>
      <c r="E116" s="216"/>
      <c r="F116" s="217">
        <f>SUM(F114:F114)</f>
        <v>0</v>
      </c>
      <c r="G116" s="148"/>
    </row>
    <row r="117" spans="1:7">
      <c r="A117" s="189"/>
      <c r="B117" s="190"/>
      <c r="C117" s="195"/>
      <c r="D117" s="169"/>
      <c r="E117" s="214"/>
      <c r="F117" s="215"/>
      <c r="G117" s="148"/>
    </row>
    <row r="118" spans="1:7" s="238" customFormat="1" ht="19.5">
      <c r="A118" s="233"/>
      <c r="B118" s="234" t="s">
        <v>22</v>
      </c>
      <c r="C118" s="235"/>
      <c r="D118" s="236"/>
      <c r="E118" s="251">
        <f>F18+F23+F29+F48+F56+F62+F67+F72+F90+F96+F111+F116</f>
        <v>0</v>
      </c>
      <c r="F118" s="252"/>
      <c r="G118" s="237"/>
    </row>
    <row r="119" spans="1:7" s="238" customFormat="1" ht="19.5">
      <c r="A119" s="233"/>
      <c r="B119" s="234" t="s">
        <v>89</v>
      </c>
      <c r="C119" s="235"/>
      <c r="D119" s="236"/>
      <c r="E119" s="249">
        <f>E118*0</f>
        <v>0</v>
      </c>
      <c r="F119" s="250"/>
    </row>
    <row r="120" spans="1:7" s="238" customFormat="1" ht="19.5">
      <c r="A120" s="233"/>
      <c r="B120" s="234" t="s">
        <v>22</v>
      </c>
      <c r="C120" s="235"/>
      <c r="D120" s="236"/>
      <c r="E120" s="249">
        <f>E118+E119</f>
        <v>0</v>
      </c>
      <c r="F120" s="250"/>
    </row>
  </sheetData>
  <mergeCells count="3">
    <mergeCell ref="E120:F120"/>
    <mergeCell ref="E119:F119"/>
    <mergeCell ref="E118:F118"/>
  </mergeCells>
  <pageMargins left="0.9055118110236221" right="0.5118110236220472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view="pageBreakPreview" zoomScaleSheetLayoutView="100" workbookViewId="0">
      <selection activeCell="J40" sqref="J40"/>
    </sheetView>
  </sheetViews>
  <sheetFormatPr defaultRowHeight="12"/>
  <cols>
    <col min="1" max="1" width="6.7109375" style="4" customWidth="1"/>
    <col min="2" max="2" width="30.7109375" style="4" customWidth="1"/>
    <col min="3" max="6" width="10.7109375" style="4" customWidth="1"/>
    <col min="7" max="7" width="15.7109375" style="4" customWidth="1"/>
    <col min="8" max="8" width="9.140625" style="4"/>
    <col min="9" max="9" width="12.140625" style="4" customWidth="1"/>
    <col min="10" max="253" width="9.140625" style="4"/>
    <col min="254" max="254" width="6.7109375" style="4" customWidth="1"/>
    <col min="255" max="255" width="30.7109375" style="4" customWidth="1"/>
    <col min="256" max="261" width="10.7109375" style="4" customWidth="1"/>
    <col min="262" max="262" width="15.7109375" style="4" customWidth="1"/>
    <col min="263" max="263" width="9.140625" style="4"/>
    <col min="264" max="264" width="24.5703125" style="4" customWidth="1"/>
    <col min="265" max="509" width="9.140625" style="4"/>
    <col min="510" max="510" width="6.7109375" style="4" customWidth="1"/>
    <col min="511" max="511" width="30.7109375" style="4" customWidth="1"/>
    <col min="512" max="517" width="10.7109375" style="4" customWidth="1"/>
    <col min="518" max="518" width="15.7109375" style="4" customWidth="1"/>
    <col min="519" max="519" width="9.140625" style="4"/>
    <col min="520" max="520" width="24.5703125" style="4" customWidth="1"/>
    <col min="521" max="765" width="9.140625" style="4"/>
    <col min="766" max="766" width="6.7109375" style="4" customWidth="1"/>
    <col min="767" max="767" width="30.7109375" style="4" customWidth="1"/>
    <col min="768" max="773" width="10.7109375" style="4" customWidth="1"/>
    <col min="774" max="774" width="15.7109375" style="4" customWidth="1"/>
    <col min="775" max="775" width="9.140625" style="4"/>
    <col min="776" max="776" width="24.5703125" style="4" customWidth="1"/>
    <col min="777" max="1021" width="9.140625" style="4"/>
    <col min="1022" max="1022" width="6.7109375" style="4" customWidth="1"/>
    <col min="1023" max="1023" width="30.7109375" style="4" customWidth="1"/>
    <col min="1024" max="1029" width="10.7109375" style="4" customWidth="1"/>
    <col min="1030" max="1030" width="15.7109375" style="4" customWidth="1"/>
    <col min="1031" max="1031" width="9.140625" style="4"/>
    <col min="1032" max="1032" width="24.5703125" style="4" customWidth="1"/>
    <col min="1033" max="1277" width="9.140625" style="4"/>
    <col min="1278" max="1278" width="6.7109375" style="4" customWidth="1"/>
    <col min="1279" max="1279" width="30.7109375" style="4" customWidth="1"/>
    <col min="1280" max="1285" width="10.7109375" style="4" customWidth="1"/>
    <col min="1286" max="1286" width="15.7109375" style="4" customWidth="1"/>
    <col min="1287" max="1287" width="9.140625" style="4"/>
    <col min="1288" max="1288" width="24.5703125" style="4" customWidth="1"/>
    <col min="1289" max="1533" width="9.140625" style="4"/>
    <col min="1534" max="1534" width="6.7109375" style="4" customWidth="1"/>
    <col min="1535" max="1535" width="30.7109375" style="4" customWidth="1"/>
    <col min="1536" max="1541" width="10.7109375" style="4" customWidth="1"/>
    <col min="1542" max="1542" width="15.7109375" style="4" customWidth="1"/>
    <col min="1543" max="1543" width="9.140625" style="4"/>
    <col min="1544" max="1544" width="24.5703125" style="4" customWidth="1"/>
    <col min="1545" max="1789" width="9.140625" style="4"/>
    <col min="1790" max="1790" width="6.7109375" style="4" customWidth="1"/>
    <col min="1791" max="1791" width="30.7109375" style="4" customWidth="1"/>
    <col min="1792" max="1797" width="10.7109375" style="4" customWidth="1"/>
    <col min="1798" max="1798" width="15.7109375" style="4" customWidth="1"/>
    <col min="1799" max="1799" width="9.140625" style="4"/>
    <col min="1800" max="1800" width="24.5703125" style="4" customWidth="1"/>
    <col min="1801" max="2045" width="9.140625" style="4"/>
    <col min="2046" max="2046" width="6.7109375" style="4" customWidth="1"/>
    <col min="2047" max="2047" width="30.7109375" style="4" customWidth="1"/>
    <col min="2048" max="2053" width="10.7109375" style="4" customWidth="1"/>
    <col min="2054" max="2054" width="15.7109375" style="4" customWidth="1"/>
    <col min="2055" max="2055" width="9.140625" style="4"/>
    <col min="2056" max="2056" width="24.5703125" style="4" customWidth="1"/>
    <col min="2057" max="2301" width="9.140625" style="4"/>
    <col min="2302" max="2302" width="6.7109375" style="4" customWidth="1"/>
    <col min="2303" max="2303" width="30.7109375" style="4" customWidth="1"/>
    <col min="2304" max="2309" width="10.7109375" style="4" customWidth="1"/>
    <col min="2310" max="2310" width="15.7109375" style="4" customWidth="1"/>
    <col min="2311" max="2311" width="9.140625" style="4"/>
    <col min="2312" max="2312" width="24.5703125" style="4" customWidth="1"/>
    <col min="2313" max="2557" width="9.140625" style="4"/>
    <col min="2558" max="2558" width="6.7109375" style="4" customWidth="1"/>
    <col min="2559" max="2559" width="30.7109375" style="4" customWidth="1"/>
    <col min="2560" max="2565" width="10.7109375" style="4" customWidth="1"/>
    <col min="2566" max="2566" width="15.7109375" style="4" customWidth="1"/>
    <col min="2567" max="2567" width="9.140625" style="4"/>
    <col min="2568" max="2568" width="24.5703125" style="4" customWidth="1"/>
    <col min="2569" max="2813" width="9.140625" style="4"/>
    <col min="2814" max="2814" width="6.7109375" style="4" customWidth="1"/>
    <col min="2815" max="2815" width="30.7109375" style="4" customWidth="1"/>
    <col min="2816" max="2821" width="10.7109375" style="4" customWidth="1"/>
    <col min="2822" max="2822" width="15.7109375" style="4" customWidth="1"/>
    <col min="2823" max="2823" width="9.140625" style="4"/>
    <col min="2824" max="2824" width="24.5703125" style="4" customWidth="1"/>
    <col min="2825" max="3069" width="9.140625" style="4"/>
    <col min="3070" max="3070" width="6.7109375" style="4" customWidth="1"/>
    <col min="3071" max="3071" width="30.7109375" style="4" customWidth="1"/>
    <col min="3072" max="3077" width="10.7109375" style="4" customWidth="1"/>
    <col min="3078" max="3078" width="15.7109375" style="4" customWidth="1"/>
    <col min="3079" max="3079" width="9.140625" style="4"/>
    <col min="3080" max="3080" width="24.5703125" style="4" customWidth="1"/>
    <col min="3081" max="3325" width="9.140625" style="4"/>
    <col min="3326" max="3326" width="6.7109375" style="4" customWidth="1"/>
    <col min="3327" max="3327" width="30.7109375" style="4" customWidth="1"/>
    <col min="3328" max="3333" width="10.7109375" style="4" customWidth="1"/>
    <col min="3334" max="3334" width="15.7109375" style="4" customWidth="1"/>
    <col min="3335" max="3335" width="9.140625" style="4"/>
    <col min="3336" max="3336" width="24.5703125" style="4" customWidth="1"/>
    <col min="3337" max="3581" width="9.140625" style="4"/>
    <col min="3582" max="3582" width="6.7109375" style="4" customWidth="1"/>
    <col min="3583" max="3583" width="30.7109375" style="4" customWidth="1"/>
    <col min="3584" max="3589" width="10.7109375" style="4" customWidth="1"/>
    <col min="3590" max="3590" width="15.7109375" style="4" customWidth="1"/>
    <col min="3591" max="3591" width="9.140625" style="4"/>
    <col min="3592" max="3592" width="24.5703125" style="4" customWidth="1"/>
    <col min="3593" max="3837" width="9.140625" style="4"/>
    <col min="3838" max="3838" width="6.7109375" style="4" customWidth="1"/>
    <col min="3839" max="3839" width="30.7109375" style="4" customWidth="1"/>
    <col min="3840" max="3845" width="10.7109375" style="4" customWidth="1"/>
    <col min="3846" max="3846" width="15.7109375" style="4" customWidth="1"/>
    <col min="3847" max="3847" width="9.140625" style="4"/>
    <col min="3848" max="3848" width="24.5703125" style="4" customWidth="1"/>
    <col min="3849" max="4093" width="9.140625" style="4"/>
    <col min="4094" max="4094" width="6.7109375" style="4" customWidth="1"/>
    <col min="4095" max="4095" width="30.7109375" style="4" customWidth="1"/>
    <col min="4096" max="4101" width="10.7109375" style="4" customWidth="1"/>
    <col min="4102" max="4102" width="15.7109375" style="4" customWidth="1"/>
    <col min="4103" max="4103" width="9.140625" style="4"/>
    <col min="4104" max="4104" width="24.5703125" style="4" customWidth="1"/>
    <col min="4105" max="4349" width="9.140625" style="4"/>
    <col min="4350" max="4350" width="6.7109375" style="4" customWidth="1"/>
    <col min="4351" max="4351" width="30.7109375" style="4" customWidth="1"/>
    <col min="4352" max="4357" width="10.7109375" style="4" customWidth="1"/>
    <col min="4358" max="4358" width="15.7109375" style="4" customWidth="1"/>
    <col min="4359" max="4359" width="9.140625" style="4"/>
    <col min="4360" max="4360" width="24.5703125" style="4" customWidth="1"/>
    <col min="4361" max="4605" width="9.140625" style="4"/>
    <col min="4606" max="4606" width="6.7109375" style="4" customWidth="1"/>
    <col min="4607" max="4607" width="30.7109375" style="4" customWidth="1"/>
    <col min="4608" max="4613" width="10.7109375" style="4" customWidth="1"/>
    <col min="4614" max="4614" width="15.7109375" style="4" customWidth="1"/>
    <col min="4615" max="4615" width="9.140625" style="4"/>
    <col min="4616" max="4616" width="24.5703125" style="4" customWidth="1"/>
    <col min="4617" max="4861" width="9.140625" style="4"/>
    <col min="4862" max="4862" width="6.7109375" style="4" customWidth="1"/>
    <col min="4863" max="4863" width="30.7109375" style="4" customWidth="1"/>
    <col min="4864" max="4869" width="10.7109375" style="4" customWidth="1"/>
    <col min="4870" max="4870" width="15.7109375" style="4" customWidth="1"/>
    <col min="4871" max="4871" width="9.140625" style="4"/>
    <col min="4872" max="4872" width="24.5703125" style="4" customWidth="1"/>
    <col min="4873" max="5117" width="9.140625" style="4"/>
    <col min="5118" max="5118" width="6.7109375" style="4" customWidth="1"/>
    <col min="5119" max="5119" width="30.7109375" style="4" customWidth="1"/>
    <col min="5120" max="5125" width="10.7109375" style="4" customWidth="1"/>
    <col min="5126" max="5126" width="15.7109375" style="4" customWidth="1"/>
    <col min="5127" max="5127" width="9.140625" style="4"/>
    <col min="5128" max="5128" width="24.5703125" style="4" customWidth="1"/>
    <col min="5129" max="5373" width="9.140625" style="4"/>
    <col min="5374" max="5374" width="6.7109375" style="4" customWidth="1"/>
    <col min="5375" max="5375" width="30.7109375" style="4" customWidth="1"/>
    <col min="5376" max="5381" width="10.7109375" style="4" customWidth="1"/>
    <col min="5382" max="5382" width="15.7109375" style="4" customWidth="1"/>
    <col min="5383" max="5383" width="9.140625" style="4"/>
    <col min="5384" max="5384" width="24.5703125" style="4" customWidth="1"/>
    <col min="5385" max="5629" width="9.140625" style="4"/>
    <col min="5630" max="5630" width="6.7109375" style="4" customWidth="1"/>
    <col min="5631" max="5631" width="30.7109375" style="4" customWidth="1"/>
    <col min="5632" max="5637" width="10.7109375" style="4" customWidth="1"/>
    <col min="5638" max="5638" width="15.7109375" style="4" customWidth="1"/>
    <col min="5639" max="5639" width="9.140625" style="4"/>
    <col min="5640" max="5640" width="24.5703125" style="4" customWidth="1"/>
    <col min="5641" max="5885" width="9.140625" style="4"/>
    <col min="5886" max="5886" width="6.7109375" style="4" customWidth="1"/>
    <col min="5887" max="5887" width="30.7109375" style="4" customWidth="1"/>
    <col min="5888" max="5893" width="10.7109375" style="4" customWidth="1"/>
    <col min="5894" max="5894" width="15.7109375" style="4" customWidth="1"/>
    <col min="5895" max="5895" width="9.140625" style="4"/>
    <col min="5896" max="5896" width="24.5703125" style="4" customWidth="1"/>
    <col min="5897" max="6141" width="9.140625" style="4"/>
    <col min="6142" max="6142" width="6.7109375" style="4" customWidth="1"/>
    <col min="6143" max="6143" width="30.7109375" style="4" customWidth="1"/>
    <col min="6144" max="6149" width="10.7109375" style="4" customWidth="1"/>
    <col min="6150" max="6150" width="15.7109375" style="4" customWidth="1"/>
    <col min="6151" max="6151" width="9.140625" style="4"/>
    <col min="6152" max="6152" width="24.5703125" style="4" customWidth="1"/>
    <col min="6153" max="6397" width="9.140625" style="4"/>
    <col min="6398" max="6398" width="6.7109375" style="4" customWidth="1"/>
    <col min="6399" max="6399" width="30.7109375" style="4" customWidth="1"/>
    <col min="6400" max="6405" width="10.7109375" style="4" customWidth="1"/>
    <col min="6406" max="6406" width="15.7109375" style="4" customWidth="1"/>
    <col min="6407" max="6407" width="9.140625" style="4"/>
    <col min="6408" max="6408" width="24.5703125" style="4" customWidth="1"/>
    <col min="6409" max="6653" width="9.140625" style="4"/>
    <col min="6654" max="6654" width="6.7109375" style="4" customWidth="1"/>
    <col min="6655" max="6655" width="30.7109375" style="4" customWidth="1"/>
    <col min="6656" max="6661" width="10.7109375" style="4" customWidth="1"/>
    <col min="6662" max="6662" width="15.7109375" style="4" customWidth="1"/>
    <col min="6663" max="6663" width="9.140625" style="4"/>
    <col min="6664" max="6664" width="24.5703125" style="4" customWidth="1"/>
    <col min="6665" max="6909" width="9.140625" style="4"/>
    <col min="6910" max="6910" width="6.7109375" style="4" customWidth="1"/>
    <col min="6911" max="6911" width="30.7109375" style="4" customWidth="1"/>
    <col min="6912" max="6917" width="10.7109375" style="4" customWidth="1"/>
    <col min="6918" max="6918" width="15.7109375" style="4" customWidth="1"/>
    <col min="6919" max="6919" width="9.140625" style="4"/>
    <col min="6920" max="6920" width="24.5703125" style="4" customWidth="1"/>
    <col min="6921" max="7165" width="9.140625" style="4"/>
    <col min="7166" max="7166" width="6.7109375" style="4" customWidth="1"/>
    <col min="7167" max="7167" width="30.7109375" style="4" customWidth="1"/>
    <col min="7168" max="7173" width="10.7109375" style="4" customWidth="1"/>
    <col min="7174" max="7174" width="15.7109375" style="4" customWidth="1"/>
    <col min="7175" max="7175" width="9.140625" style="4"/>
    <col min="7176" max="7176" width="24.5703125" style="4" customWidth="1"/>
    <col min="7177" max="7421" width="9.140625" style="4"/>
    <col min="7422" max="7422" width="6.7109375" style="4" customWidth="1"/>
    <col min="7423" max="7423" width="30.7109375" style="4" customWidth="1"/>
    <col min="7424" max="7429" width="10.7109375" style="4" customWidth="1"/>
    <col min="7430" max="7430" width="15.7109375" style="4" customWidth="1"/>
    <col min="7431" max="7431" width="9.140625" style="4"/>
    <col min="7432" max="7432" width="24.5703125" style="4" customWidth="1"/>
    <col min="7433" max="7677" width="9.140625" style="4"/>
    <col min="7678" max="7678" width="6.7109375" style="4" customWidth="1"/>
    <col min="7679" max="7679" width="30.7109375" style="4" customWidth="1"/>
    <col min="7680" max="7685" width="10.7109375" style="4" customWidth="1"/>
    <col min="7686" max="7686" width="15.7109375" style="4" customWidth="1"/>
    <col min="7687" max="7687" width="9.140625" style="4"/>
    <col min="7688" max="7688" width="24.5703125" style="4" customWidth="1"/>
    <col min="7689" max="7933" width="9.140625" style="4"/>
    <col min="7934" max="7934" width="6.7109375" style="4" customWidth="1"/>
    <col min="7935" max="7935" width="30.7109375" style="4" customWidth="1"/>
    <col min="7936" max="7941" width="10.7109375" style="4" customWidth="1"/>
    <col min="7942" max="7942" width="15.7109375" style="4" customWidth="1"/>
    <col min="7943" max="7943" width="9.140625" style="4"/>
    <col min="7944" max="7944" width="24.5703125" style="4" customWidth="1"/>
    <col min="7945" max="8189" width="9.140625" style="4"/>
    <col min="8190" max="8190" width="6.7109375" style="4" customWidth="1"/>
    <col min="8191" max="8191" width="30.7109375" style="4" customWidth="1"/>
    <col min="8192" max="8197" width="10.7109375" style="4" customWidth="1"/>
    <col min="8198" max="8198" width="15.7109375" style="4" customWidth="1"/>
    <col min="8199" max="8199" width="9.140625" style="4"/>
    <col min="8200" max="8200" width="24.5703125" style="4" customWidth="1"/>
    <col min="8201" max="8445" width="9.140625" style="4"/>
    <col min="8446" max="8446" width="6.7109375" style="4" customWidth="1"/>
    <col min="8447" max="8447" width="30.7109375" style="4" customWidth="1"/>
    <col min="8448" max="8453" width="10.7109375" style="4" customWidth="1"/>
    <col min="8454" max="8454" width="15.7109375" style="4" customWidth="1"/>
    <col min="8455" max="8455" width="9.140625" style="4"/>
    <col min="8456" max="8456" width="24.5703125" style="4" customWidth="1"/>
    <col min="8457" max="8701" width="9.140625" style="4"/>
    <col min="8702" max="8702" width="6.7109375" style="4" customWidth="1"/>
    <col min="8703" max="8703" width="30.7109375" style="4" customWidth="1"/>
    <col min="8704" max="8709" width="10.7109375" style="4" customWidth="1"/>
    <col min="8710" max="8710" width="15.7109375" style="4" customWidth="1"/>
    <col min="8711" max="8711" width="9.140625" style="4"/>
    <col min="8712" max="8712" width="24.5703125" style="4" customWidth="1"/>
    <col min="8713" max="8957" width="9.140625" style="4"/>
    <col min="8958" max="8958" width="6.7109375" style="4" customWidth="1"/>
    <col min="8959" max="8959" width="30.7109375" style="4" customWidth="1"/>
    <col min="8960" max="8965" width="10.7109375" style="4" customWidth="1"/>
    <col min="8966" max="8966" width="15.7109375" style="4" customWidth="1"/>
    <col min="8967" max="8967" width="9.140625" style="4"/>
    <col min="8968" max="8968" width="24.5703125" style="4" customWidth="1"/>
    <col min="8969" max="9213" width="9.140625" style="4"/>
    <col min="9214" max="9214" width="6.7109375" style="4" customWidth="1"/>
    <col min="9215" max="9215" width="30.7109375" style="4" customWidth="1"/>
    <col min="9216" max="9221" width="10.7109375" style="4" customWidth="1"/>
    <col min="9222" max="9222" width="15.7109375" style="4" customWidth="1"/>
    <col min="9223" max="9223" width="9.140625" style="4"/>
    <col min="9224" max="9224" width="24.5703125" style="4" customWidth="1"/>
    <col min="9225" max="9469" width="9.140625" style="4"/>
    <col min="9470" max="9470" width="6.7109375" style="4" customWidth="1"/>
    <col min="9471" max="9471" width="30.7109375" style="4" customWidth="1"/>
    <col min="9472" max="9477" width="10.7109375" style="4" customWidth="1"/>
    <col min="9478" max="9478" width="15.7109375" style="4" customWidth="1"/>
    <col min="9479" max="9479" width="9.140625" style="4"/>
    <col min="9480" max="9480" width="24.5703125" style="4" customWidth="1"/>
    <col min="9481" max="9725" width="9.140625" style="4"/>
    <col min="9726" max="9726" width="6.7109375" style="4" customWidth="1"/>
    <col min="9727" max="9727" width="30.7109375" style="4" customWidth="1"/>
    <col min="9728" max="9733" width="10.7109375" style="4" customWidth="1"/>
    <col min="9734" max="9734" width="15.7109375" style="4" customWidth="1"/>
    <col min="9735" max="9735" width="9.140625" style="4"/>
    <col min="9736" max="9736" width="24.5703125" style="4" customWidth="1"/>
    <col min="9737" max="9981" width="9.140625" style="4"/>
    <col min="9982" max="9982" width="6.7109375" style="4" customWidth="1"/>
    <col min="9983" max="9983" width="30.7109375" style="4" customWidth="1"/>
    <col min="9984" max="9989" width="10.7109375" style="4" customWidth="1"/>
    <col min="9990" max="9990" width="15.7109375" style="4" customWidth="1"/>
    <col min="9991" max="9991" width="9.140625" style="4"/>
    <col min="9992" max="9992" width="24.5703125" style="4" customWidth="1"/>
    <col min="9993" max="10237" width="9.140625" style="4"/>
    <col min="10238" max="10238" width="6.7109375" style="4" customWidth="1"/>
    <col min="10239" max="10239" width="30.7109375" style="4" customWidth="1"/>
    <col min="10240" max="10245" width="10.7109375" style="4" customWidth="1"/>
    <col min="10246" max="10246" width="15.7109375" style="4" customWidth="1"/>
    <col min="10247" max="10247" width="9.140625" style="4"/>
    <col min="10248" max="10248" width="24.5703125" style="4" customWidth="1"/>
    <col min="10249" max="10493" width="9.140625" style="4"/>
    <col min="10494" max="10494" width="6.7109375" style="4" customWidth="1"/>
    <col min="10495" max="10495" width="30.7109375" style="4" customWidth="1"/>
    <col min="10496" max="10501" width="10.7109375" style="4" customWidth="1"/>
    <col min="10502" max="10502" width="15.7109375" style="4" customWidth="1"/>
    <col min="10503" max="10503" width="9.140625" style="4"/>
    <col min="10504" max="10504" width="24.5703125" style="4" customWidth="1"/>
    <col min="10505" max="10749" width="9.140625" style="4"/>
    <col min="10750" max="10750" width="6.7109375" style="4" customWidth="1"/>
    <col min="10751" max="10751" width="30.7109375" style="4" customWidth="1"/>
    <col min="10752" max="10757" width="10.7109375" style="4" customWidth="1"/>
    <col min="10758" max="10758" width="15.7109375" style="4" customWidth="1"/>
    <col min="10759" max="10759" width="9.140625" style="4"/>
    <col min="10760" max="10760" width="24.5703125" style="4" customWidth="1"/>
    <col min="10761" max="11005" width="9.140625" style="4"/>
    <col min="11006" max="11006" width="6.7109375" style="4" customWidth="1"/>
    <col min="11007" max="11007" width="30.7109375" style="4" customWidth="1"/>
    <col min="11008" max="11013" width="10.7109375" style="4" customWidth="1"/>
    <col min="11014" max="11014" width="15.7109375" style="4" customWidth="1"/>
    <col min="11015" max="11015" width="9.140625" style="4"/>
    <col min="11016" max="11016" width="24.5703125" style="4" customWidth="1"/>
    <col min="11017" max="11261" width="9.140625" style="4"/>
    <col min="11262" max="11262" width="6.7109375" style="4" customWidth="1"/>
    <col min="11263" max="11263" width="30.7109375" style="4" customWidth="1"/>
    <col min="11264" max="11269" width="10.7109375" style="4" customWidth="1"/>
    <col min="11270" max="11270" width="15.7109375" style="4" customWidth="1"/>
    <col min="11271" max="11271" width="9.140625" style="4"/>
    <col min="11272" max="11272" width="24.5703125" style="4" customWidth="1"/>
    <col min="11273" max="11517" width="9.140625" style="4"/>
    <col min="11518" max="11518" width="6.7109375" style="4" customWidth="1"/>
    <col min="11519" max="11519" width="30.7109375" style="4" customWidth="1"/>
    <col min="11520" max="11525" width="10.7109375" style="4" customWidth="1"/>
    <col min="11526" max="11526" width="15.7109375" style="4" customWidth="1"/>
    <col min="11527" max="11527" width="9.140625" style="4"/>
    <col min="11528" max="11528" width="24.5703125" style="4" customWidth="1"/>
    <col min="11529" max="11773" width="9.140625" style="4"/>
    <col min="11774" max="11774" width="6.7109375" style="4" customWidth="1"/>
    <col min="11775" max="11775" width="30.7109375" style="4" customWidth="1"/>
    <col min="11776" max="11781" width="10.7109375" style="4" customWidth="1"/>
    <col min="11782" max="11782" width="15.7109375" style="4" customWidth="1"/>
    <col min="11783" max="11783" width="9.140625" style="4"/>
    <col min="11784" max="11784" width="24.5703125" style="4" customWidth="1"/>
    <col min="11785" max="12029" width="9.140625" style="4"/>
    <col min="12030" max="12030" width="6.7109375" style="4" customWidth="1"/>
    <col min="12031" max="12031" width="30.7109375" style="4" customWidth="1"/>
    <col min="12032" max="12037" width="10.7109375" style="4" customWidth="1"/>
    <col min="12038" max="12038" width="15.7109375" style="4" customWidth="1"/>
    <col min="12039" max="12039" width="9.140625" style="4"/>
    <col min="12040" max="12040" width="24.5703125" style="4" customWidth="1"/>
    <col min="12041" max="12285" width="9.140625" style="4"/>
    <col min="12286" max="12286" width="6.7109375" style="4" customWidth="1"/>
    <col min="12287" max="12287" width="30.7109375" style="4" customWidth="1"/>
    <col min="12288" max="12293" width="10.7109375" style="4" customWidth="1"/>
    <col min="12294" max="12294" width="15.7109375" style="4" customWidth="1"/>
    <col min="12295" max="12295" width="9.140625" style="4"/>
    <col min="12296" max="12296" width="24.5703125" style="4" customWidth="1"/>
    <col min="12297" max="12541" width="9.140625" style="4"/>
    <col min="12542" max="12542" width="6.7109375" style="4" customWidth="1"/>
    <col min="12543" max="12543" width="30.7109375" style="4" customWidth="1"/>
    <col min="12544" max="12549" width="10.7109375" style="4" customWidth="1"/>
    <col min="12550" max="12550" width="15.7109375" style="4" customWidth="1"/>
    <col min="12551" max="12551" width="9.140625" style="4"/>
    <col min="12552" max="12552" width="24.5703125" style="4" customWidth="1"/>
    <col min="12553" max="12797" width="9.140625" style="4"/>
    <col min="12798" max="12798" width="6.7109375" style="4" customWidth="1"/>
    <col min="12799" max="12799" width="30.7109375" style="4" customWidth="1"/>
    <col min="12800" max="12805" width="10.7109375" style="4" customWidth="1"/>
    <col min="12806" max="12806" width="15.7109375" style="4" customWidth="1"/>
    <col min="12807" max="12807" width="9.140625" style="4"/>
    <col min="12808" max="12808" width="24.5703125" style="4" customWidth="1"/>
    <col min="12809" max="13053" width="9.140625" style="4"/>
    <col min="13054" max="13054" width="6.7109375" style="4" customWidth="1"/>
    <col min="13055" max="13055" width="30.7109375" style="4" customWidth="1"/>
    <col min="13056" max="13061" width="10.7109375" style="4" customWidth="1"/>
    <col min="13062" max="13062" width="15.7109375" style="4" customWidth="1"/>
    <col min="13063" max="13063" width="9.140625" style="4"/>
    <col min="13064" max="13064" width="24.5703125" style="4" customWidth="1"/>
    <col min="13065" max="13309" width="9.140625" style="4"/>
    <col min="13310" max="13310" width="6.7109375" style="4" customWidth="1"/>
    <col min="13311" max="13311" width="30.7109375" style="4" customWidth="1"/>
    <col min="13312" max="13317" width="10.7109375" style="4" customWidth="1"/>
    <col min="13318" max="13318" width="15.7109375" style="4" customWidth="1"/>
    <col min="13319" max="13319" width="9.140625" style="4"/>
    <col min="13320" max="13320" width="24.5703125" style="4" customWidth="1"/>
    <col min="13321" max="13565" width="9.140625" style="4"/>
    <col min="13566" max="13566" width="6.7109375" style="4" customWidth="1"/>
    <col min="13567" max="13567" width="30.7109375" style="4" customWidth="1"/>
    <col min="13568" max="13573" width="10.7109375" style="4" customWidth="1"/>
    <col min="13574" max="13574" width="15.7109375" style="4" customWidth="1"/>
    <col min="13575" max="13575" width="9.140625" style="4"/>
    <col min="13576" max="13576" width="24.5703125" style="4" customWidth="1"/>
    <col min="13577" max="13821" width="9.140625" style="4"/>
    <col min="13822" max="13822" width="6.7109375" style="4" customWidth="1"/>
    <col min="13823" max="13823" width="30.7109375" style="4" customWidth="1"/>
    <col min="13824" max="13829" width="10.7109375" style="4" customWidth="1"/>
    <col min="13830" max="13830" width="15.7109375" style="4" customWidth="1"/>
    <col min="13831" max="13831" width="9.140625" style="4"/>
    <col min="13832" max="13832" width="24.5703125" style="4" customWidth="1"/>
    <col min="13833" max="14077" width="9.140625" style="4"/>
    <col min="14078" max="14078" width="6.7109375" style="4" customWidth="1"/>
    <col min="14079" max="14079" width="30.7109375" style="4" customWidth="1"/>
    <col min="14080" max="14085" width="10.7109375" style="4" customWidth="1"/>
    <col min="14086" max="14086" width="15.7109375" style="4" customWidth="1"/>
    <col min="14087" max="14087" width="9.140625" style="4"/>
    <col min="14088" max="14088" width="24.5703125" style="4" customWidth="1"/>
    <col min="14089" max="14333" width="9.140625" style="4"/>
    <col min="14334" max="14334" width="6.7109375" style="4" customWidth="1"/>
    <col min="14335" max="14335" width="30.7109375" style="4" customWidth="1"/>
    <col min="14336" max="14341" width="10.7109375" style="4" customWidth="1"/>
    <col min="14342" max="14342" width="15.7109375" style="4" customWidth="1"/>
    <col min="14343" max="14343" width="9.140625" style="4"/>
    <col min="14344" max="14344" width="24.5703125" style="4" customWidth="1"/>
    <col min="14345" max="14589" width="9.140625" style="4"/>
    <col min="14590" max="14590" width="6.7109375" style="4" customWidth="1"/>
    <col min="14591" max="14591" width="30.7109375" style="4" customWidth="1"/>
    <col min="14592" max="14597" width="10.7109375" style="4" customWidth="1"/>
    <col min="14598" max="14598" width="15.7109375" style="4" customWidth="1"/>
    <col min="14599" max="14599" width="9.140625" style="4"/>
    <col min="14600" max="14600" width="24.5703125" style="4" customWidth="1"/>
    <col min="14601" max="14845" width="9.140625" style="4"/>
    <col min="14846" max="14846" width="6.7109375" style="4" customWidth="1"/>
    <col min="14847" max="14847" width="30.7109375" style="4" customWidth="1"/>
    <col min="14848" max="14853" width="10.7109375" style="4" customWidth="1"/>
    <col min="14854" max="14854" width="15.7109375" style="4" customWidth="1"/>
    <col min="14855" max="14855" width="9.140625" style="4"/>
    <col min="14856" max="14856" width="24.5703125" style="4" customWidth="1"/>
    <col min="14857" max="15101" width="9.140625" style="4"/>
    <col min="15102" max="15102" width="6.7109375" style="4" customWidth="1"/>
    <col min="15103" max="15103" width="30.7109375" style="4" customWidth="1"/>
    <col min="15104" max="15109" width="10.7109375" style="4" customWidth="1"/>
    <col min="15110" max="15110" width="15.7109375" style="4" customWidth="1"/>
    <col min="15111" max="15111" width="9.140625" style="4"/>
    <col min="15112" max="15112" width="24.5703125" style="4" customWidth="1"/>
    <col min="15113" max="15357" width="9.140625" style="4"/>
    <col min="15358" max="15358" width="6.7109375" style="4" customWidth="1"/>
    <col min="15359" max="15359" width="30.7109375" style="4" customWidth="1"/>
    <col min="15360" max="15365" width="10.7109375" style="4" customWidth="1"/>
    <col min="15366" max="15366" width="15.7109375" style="4" customWidth="1"/>
    <col min="15367" max="15367" width="9.140625" style="4"/>
    <col min="15368" max="15368" width="24.5703125" style="4" customWidth="1"/>
    <col min="15369" max="15613" width="9.140625" style="4"/>
    <col min="15614" max="15614" width="6.7109375" style="4" customWidth="1"/>
    <col min="15615" max="15615" width="30.7109375" style="4" customWidth="1"/>
    <col min="15616" max="15621" width="10.7109375" style="4" customWidth="1"/>
    <col min="15622" max="15622" width="15.7109375" style="4" customWidth="1"/>
    <col min="15623" max="15623" width="9.140625" style="4"/>
    <col min="15624" max="15624" width="24.5703125" style="4" customWidth="1"/>
    <col min="15625" max="15869" width="9.140625" style="4"/>
    <col min="15870" max="15870" width="6.7109375" style="4" customWidth="1"/>
    <col min="15871" max="15871" width="30.7109375" style="4" customWidth="1"/>
    <col min="15872" max="15877" width="10.7109375" style="4" customWidth="1"/>
    <col min="15878" max="15878" width="15.7109375" style="4" customWidth="1"/>
    <col min="15879" max="15879" width="9.140625" style="4"/>
    <col min="15880" max="15880" width="24.5703125" style="4" customWidth="1"/>
    <col min="15881" max="16125" width="9.140625" style="4"/>
    <col min="16126" max="16126" width="6.7109375" style="4" customWidth="1"/>
    <col min="16127" max="16127" width="30.7109375" style="4" customWidth="1"/>
    <col min="16128" max="16133" width="10.7109375" style="4" customWidth="1"/>
    <col min="16134" max="16134" width="15.7109375" style="4" customWidth="1"/>
    <col min="16135" max="16135" width="9.140625" style="4"/>
    <col min="16136" max="16136" width="24.5703125" style="4" customWidth="1"/>
    <col min="16137" max="16384" width="9.140625" style="4"/>
  </cols>
  <sheetData>
    <row r="1" spans="1:7">
      <c r="A1" s="1"/>
      <c r="B1" s="2"/>
      <c r="C1" s="3"/>
      <c r="D1" s="3"/>
      <c r="E1" s="3"/>
      <c r="F1" s="3"/>
      <c r="G1" s="2"/>
    </row>
    <row r="2" spans="1:7" ht="13.5">
      <c r="A2" s="6"/>
      <c r="B2" s="7"/>
      <c r="C2" s="8"/>
      <c r="D2" s="9"/>
      <c r="E2" s="10"/>
      <c r="F2" s="11"/>
      <c r="G2" s="13"/>
    </row>
    <row r="3" spans="1:7" ht="13.5">
      <c r="A3" s="14"/>
      <c r="B3" s="7"/>
      <c r="C3" s="8"/>
      <c r="D3" s="9"/>
      <c r="E3" s="9"/>
      <c r="F3" s="11"/>
      <c r="G3" s="15"/>
    </row>
    <row r="4" spans="1:7" ht="13.5">
      <c r="A4" s="12"/>
      <c r="B4" s="7"/>
      <c r="C4" s="8" t="s">
        <v>10</v>
      </c>
      <c r="D4" s="11"/>
      <c r="E4" s="11"/>
      <c r="F4" s="11"/>
      <c r="G4" s="13"/>
    </row>
    <row r="5" spans="1:7" ht="13.5">
      <c r="A5" s="14"/>
      <c r="B5" s="7"/>
      <c r="C5" s="16"/>
      <c r="D5" s="17"/>
      <c r="E5" s="17"/>
      <c r="F5" s="17"/>
      <c r="G5" s="18"/>
    </row>
    <row r="6" spans="1:7" ht="28.5" customHeight="1">
      <c r="A6" s="6"/>
      <c r="B6" s="7"/>
      <c r="C6" s="255" t="s">
        <v>50</v>
      </c>
      <c r="D6" s="256"/>
      <c r="E6" s="256"/>
      <c r="F6" s="256"/>
      <c r="G6" s="19"/>
    </row>
    <row r="7" spans="1:7" ht="13.5">
      <c r="A7" s="6"/>
      <c r="B7" s="7"/>
      <c r="C7" s="20"/>
      <c r="D7" s="11"/>
      <c r="E7" s="11"/>
      <c r="F7" s="11"/>
      <c r="G7" s="18"/>
    </row>
    <row r="8" spans="1:7" ht="13.5">
      <c r="A8" s="6"/>
      <c r="B8" s="7"/>
      <c r="C8" s="20" t="s">
        <v>43</v>
      </c>
      <c r="D8" s="11"/>
      <c r="E8" s="11"/>
      <c r="F8" s="11"/>
      <c r="G8" s="18"/>
    </row>
    <row r="9" spans="1:7" ht="14.25" thickBot="1">
      <c r="A9" s="21"/>
      <c r="B9" s="22"/>
      <c r="C9" s="23"/>
      <c r="D9" s="23"/>
      <c r="E9" s="23"/>
      <c r="F9" s="24"/>
      <c r="G9" s="25"/>
    </row>
    <row r="10" spans="1:7" ht="8.25" customHeight="1" thickBot="1">
      <c r="A10" s="26"/>
      <c r="C10" s="27"/>
      <c r="D10" s="28"/>
      <c r="E10" s="28"/>
      <c r="F10" s="29"/>
      <c r="G10" s="30"/>
    </row>
    <row r="11" spans="1:7" ht="12.75" customHeight="1">
      <c r="A11" s="31"/>
      <c r="B11" s="32"/>
      <c r="C11" s="253" t="s">
        <v>11</v>
      </c>
      <c r="D11" s="254"/>
      <c r="E11" s="254"/>
      <c r="F11" s="254"/>
      <c r="G11" s="33"/>
    </row>
    <row r="12" spans="1:7">
      <c r="A12" s="34" t="s">
        <v>12</v>
      </c>
      <c r="B12" s="35" t="s">
        <v>13</v>
      </c>
      <c r="C12" s="36">
        <v>1</v>
      </c>
      <c r="D12" s="36">
        <v>2</v>
      </c>
      <c r="E12" s="37">
        <v>3</v>
      </c>
      <c r="F12" s="36">
        <v>4</v>
      </c>
      <c r="G12" s="38" t="s">
        <v>14</v>
      </c>
    </row>
    <row r="13" spans="1:7" ht="14.25" thickBot="1">
      <c r="A13" s="39"/>
      <c r="B13" s="40"/>
      <c r="C13" s="41">
        <v>30</v>
      </c>
      <c r="D13" s="41">
        <v>60</v>
      </c>
      <c r="E13" s="42">
        <v>90</v>
      </c>
      <c r="F13" s="41">
        <v>120</v>
      </c>
      <c r="G13" s="43" t="s">
        <v>15</v>
      </c>
    </row>
    <row r="14" spans="1:7" ht="13.5">
      <c r="A14" s="44"/>
      <c r="B14" s="45"/>
      <c r="C14" s="46"/>
      <c r="D14" s="46"/>
      <c r="E14" s="47"/>
      <c r="F14" s="48"/>
      <c r="G14" s="49"/>
    </row>
    <row r="15" spans="1:7" ht="12.75">
      <c r="A15" s="50" t="s">
        <v>33</v>
      </c>
      <c r="B15" s="51" t="s">
        <v>0</v>
      </c>
      <c r="C15" s="52">
        <v>0</v>
      </c>
      <c r="D15" s="52">
        <v>0</v>
      </c>
      <c r="E15" s="52">
        <v>0</v>
      </c>
      <c r="F15" s="52">
        <v>0</v>
      </c>
      <c r="G15" s="53">
        <f>SUM(C15:F15)</f>
        <v>0</v>
      </c>
    </row>
    <row r="16" spans="1:7" ht="12.75">
      <c r="A16" s="50"/>
      <c r="B16" s="51"/>
      <c r="C16" s="54">
        <f>$G16*C15</f>
        <v>0</v>
      </c>
      <c r="D16" s="54">
        <f>$G16*D15</f>
        <v>0</v>
      </c>
      <c r="E16" s="54">
        <f>$G16*E15</f>
        <v>0</v>
      </c>
      <c r="F16" s="54">
        <f>$G16*F15</f>
        <v>0</v>
      </c>
      <c r="G16" s="55">
        <f>(PLANILHA!F18+PLANILHA!F23+PLANILHA!F29)*(1+PLANILHA!F6)</f>
        <v>0</v>
      </c>
    </row>
    <row r="17" spans="1:9" ht="5.25" customHeight="1">
      <c r="A17" s="50"/>
      <c r="B17" s="51"/>
      <c r="C17" s="56"/>
      <c r="D17" s="56"/>
      <c r="E17" s="57"/>
      <c r="F17" s="57"/>
      <c r="G17" s="58"/>
    </row>
    <row r="18" spans="1:9" ht="12.75">
      <c r="A18" s="50" t="s">
        <v>39</v>
      </c>
      <c r="B18" s="51" t="s">
        <v>48</v>
      </c>
      <c r="C18" s="52">
        <v>0</v>
      </c>
      <c r="D18" s="52">
        <v>0</v>
      </c>
      <c r="E18" s="59"/>
      <c r="F18" s="59"/>
      <c r="G18" s="53">
        <f>SUM(C18:F18)</f>
        <v>0</v>
      </c>
    </row>
    <row r="19" spans="1:9" ht="12.75">
      <c r="A19" s="50"/>
      <c r="B19" s="51"/>
      <c r="C19" s="54">
        <f>$G19*C18</f>
        <v>0</v>
      </c>
      <c r="D19" s="54">
        <f>$G19*D18</f>
        <v>0</v>
      </c>
      <c r="E19" s="54"/>
      <c r="F19" s="54"/>
      <c r="G19" s="55">
        <f>(PLANILHA!F48+PLANILHA!F56+PLANILHA!F62+PLANILHA!F67+PLANILHA!F72)*(1+PLANILHA!F6)</f>
        <v>0</v>
      </c>
      <c r="I19" s="5"/>
    </row>
    <row r="20" spans="1:9" ht="5.25" hidden="1" customHeight="1">
      <c r="A20" s="50"/>
      <c r="B20" s="51"/>
      <c r="C20" s="56"/>
      <c r="D20" s="56"/>
      <c r="E20" s="54"/>
      <c r="F20" s="60"/>
      <c r="G20" s="55"/>
    </row>
    <row r="21" spans="1:9" ht="12.75" hidden="1">
      <c r="A21" s="50" t="s">
        <v>42</v>
      </c>
      <c r="B21" s="51"/>
      <c r="C21" s="59"/>
      <c r="D21" s="59"/>
      <c r="E21" s="52">
        <v>0.5</v>
      </c>
      <c r="F21" s="52">
        <v>0.5</v>
      </c>
      <c r="G21" s="53">
        <f>SUM(C21:F21)</f>
        <v>1</v>
      </c>
    </row>
    <row r="22" spans="1:9" ht="12.75" hidden="1">
      <c r="A22" s="50"/>
      <c r="B22" s="51"/>
      <c r="C22" s="54"/>
      <c r="D22" s="54"/>
      <c r="E22" s="54">
        <f>$G22*E21</f>
        <v>0</v>
      </c>
      <c r="F22" s="54">
        <f>$G22*F21-0.01</f>
        <v>-0.01</v>
      </c>
      <c r="G22" s="55"/>
    </row>
    <row r="23" spans="1:9" ht="5.25" customHeight="1">
      <c r="A23" s="50"/>
      <c r="B23" s="51"/>
      <c r="C23" s="56"/>
      <c r="D23" s="56"/>
      <c r="E23" s="54"/>
      <c r="F23" s="54"/>
      <c r="G23" s="55"/>
    </row>
    <row r="24" spans="1:9" ht="12.75">
      <c r="A24" s="50" t="s">
        <v>34</v>
      </c>
      <c r="B24" s="51" t="s">
        <v>35</v>
      </c>
      <c r="C24" s="59"/>
      <c r="D24" s="59"/>
      <c r="E24" s="52">
        <v>0</v>
      </c>
      <c r="F24" s="52">
        <v>0</v>
      </c>
      <c r="G24" s="53">
        <f>SUM(C24:F24)</f>
        <v>0</v>
      </c>
    </row>
    <row r="25" spans="1:9" ht="12.75">
      <c r="A25" s="50"/>
      <c r="B25" s="51"/>
      <c r="C25" s="54"/>
      <c r="D25" s="54"/>
      <c r="E25" s="54">
        <f>$G25*E24</f>
        <v>0</v>
      </c>
      <c r="F25" s="54">
        <f>$G25*F24</f>
        <v>0</v>
      </c>
      <c r="G25" s="55">
        <f>(PLANILHA!F90+PLANILHA!F96+PLANILHA!F111+PLANILHA!F116)*(1+PLANILHA!F6)</f>
        <v>0</v>
      </c>
    </row>
    <row r="26" spans="1:9" ht="5.25" customHeight="1" thickBot="1">
      <c r="A26" s="50"/>
      <c r="B26" s="51"/>
      <c r="C26" s="56"/>
      <c r="D26" s="56"/>
      <c r="E26" s="54"/>
      <c r="F26" s="60"/>
      <c r="G26" s="55"/>
    </row>
    <row r="27" spans="1:9">
      <c r="A27" s="61"/>
      <c r="B27" s="62"/>
      <c r="C27" s="63"/>
      <c r="D27" s="63"/>
      <c r="E27" s="63"/>
      <c r="F27" s="63"/>
      <c r="G27" s="64"/>
    </row>
    <row r="28" spans="1:9">
      <c r="A28" s="65"/>
      <c r="B28" s="66" t="s">
        <v>16</v>
      </c>
      <c r="C28" s="67">
        <f>SUM(C19,C16,C22,C25)</f>
        <v>0</v>
      </c>
      <c r="D28" s="67">
        <f t="shared" ref="D28:E28" si="0">SUM(D19,D16,D22,D25)</f>
        <v>0</v>
      </c>
      <c r="E28" s="67">
        <f t="shared" si="0"/>
        <v>0</v>
      </c>
      <c r="F28" s="67">
        <f>SUM(F19,F16,F22,F25)+0.01</f>
        <v>0</v>
      </c>
      <c r="G28" s="149">
        <f>SUM(G19,G16,G22,G25)</f>
        <v>0</v>
      </c>
    </row>
    <row r="29" spans="1:9" ht="12.75" thickBot="1">
      <c r="A29" s="68"/>
      <c r="B29" s="69"/>
      <c r="C29" s="70"/>
      <c r="D29" s="70"/>
      <c r="E29" s="70"/>
      <c r="F29" s="70"/>
      <c r="G29" s="71"/>
    </row>
    <row r="30" spans="1:9" ht="13.5">
      <c r="A30" s="72"/>
      <c r="B30" s="66"/>
      <c r="C30" s="73"/>
      <c r="D30" s="73"/>
      <c r="E30" s="73"/>
      <c r="F30" s="74"/>
      <c r="G30" s="75"/>
    </row>
    <row r="31" spans="1:9" ht="13.5">
      <c r="A31" s="72"/>
      <c r="B31" s="66"/>
      <c r="C31" s="73"/>
      <c r="D31" s="73"/>
      <c r="E31" s="73"/>
      <c r="F31" s="74"/>
      <c r="G31" s="75"/>
    </row>
    <row r="32" spans="1:9" ht="13.5">
      <c r="A32" s="76"/>
      <c r="B32" s="20"/>
      <c r="C32" s="20"/>
      <c r="D32" s="77"/>
      <c r="F32" s="20"/>
      <c r="G32" s="78"/>
    </row>
    <row r="33" spans="1:7">
      <c r="A33" s="79"/>
      <c r="B33" s="16"/>
      <c r="C33" s="16"/>
      <c r="D33" s="80"/>
      <c r="F33" s="16"/>
      <c r="G33" s="81"/>
    </row>
    <row r="34" spans="1:7" ht="12.75" thickBot="1">
      <c r="A34" s="82"/>
      <c r="B34" s="83"/>
      <c r="C34" s="83"/>
      <c r="D34" s="83"/>
      <c r="E34" s="83"/>
      <c r="F34" s="83"/>
      <c r="G34" s="84"/>
    </row>
    <row r="35" spans="1:7">
      <c r="A35" s="85"/>
      <c r="B35" s="86"/>
      <c r="C35" s="87"/>
      <c r="D35" s="87"/>
      <c r="E35" s="87"/>
      <c r="F35" s="87"/>
      <c r="G35" s="87"/>
    </row>
    <row r="36" spans="1:7">
      <c r="A36" s="16"/>
      <c r="B36" s="16"/>
      <c r="C36" s="16"/>
      <c r="D36" s="16"/>
      <c r="E36" s="16"/>
      <c r="F36" s="16"/>
      <c r="G36" s="16"/>
    </row>
    <row r="37" spans="1:7" ht="13.5">
      <c r="A37" s="9"/>
      <c r="G37" s="88"/>
    </row>
    <row r="38" spans="1:7" ht="13.5">
      <c r="A38" s="17"/>
      <c r="G38" s="16"/>
    </row>
    <row r="39" spans="1:7" ht="13.5">
      <c r="A39" s="11"/>
      <c r="B39" s="20"/>
      <c r="C39" s="20"/>
      <c r="D39" s="11"/>
      <c r="E39" s="11"/>
      <c r="F39" s="89"/>
      <c r="G39" s="90"/>
    </row>
    <row r="40" spans="1:7" ht="13.5">
      <c r="A40" s="17"/>
      <c r="B40" s="16"/>
      <c r="C40" s="16"/>
      <c r="D40" s="17"/>
      <c r="E40" s="17"/>
      <c r="F40" s="17"/>
      <c r="G40" s="16"/>
    </row>
    <row r="41" spans="1:7" ht="13.5">
      <c r="A41" s="9"/>
      <c r="B41" s="20"/>
      <c r="C41" s="20"/>
      <c r="D41" s="11"/>
      <c r="E41" s="11"/>
      <c r="F41" s="11"/>
      <c r="G41" s="9"/>
    </row>
    <row r="42" spans="1:7" ht="13.5">
      <c r="A42" s="9"/>
      <c r="B42" s="20"/>
      <c r="C42" s="20"/>
      <c r="D42" s="11"/>
      <c r="E42" s="11"/>
      <c r="F42" s="11"/>
      <c r="G42" s="9"/>
    </row>
    <row r="43" spans="1:7" ht="13.5">
      <c r="A43" s="9"/>
      <c r="B43" s="20"/>
      <c r="C43" s="20"/>
      <c r="D43" s="11"/>
      <c r="E43" s="11"/>
      <c r="F43" s="11"/>
      <c r="G43" s="9"/>
    </row>
    <row r="44" spans="1:7" ht="13.5">
      <c r="A44" s="9"/>
      <c r="B44" s="20"/>
      <c r="C44" s="20"/>
      <c r="D44" s="11"/>
      <c r="E44" s="11"/>
      <c r="F44" s="11"/>
      <c r="G44" s="9"/>
    </row>
    <row r="45" spans="1:7" ht="13.5">
      <c r="A45" s="9"/>
      <c r="B45" s="20"/>
      <c r="C45" s="20"/>
      <c r="D45" s="11"/>
      <c r="E45" s="11"/>
      <c r="F45" s="11"/>
      <c r="G45" s="9"/>
    </row>
    <row r="46" spans="1:7" ht="13.5">
      <c r="A46" s="17"/>
      <c r="B46" s="16"/>
      <c r="C46" s="9"/>
      <c r="D46" s="9"/>
      <c r="E46" s="9"/>
      <c r="F46" s="11"/>
      <c r="G46" s="17"/>
    </row>
    <row r="47" spans="1:7" ht="13.5">
      <c r="A47" s="29"/>
      <c r="C47" s="27"/>
      <c r="D47" s="28"/>
      <c r="E47" s="28"/>
      <c r="F47" s="29"/>
      <c r="G47" s="28"/>
    </row>
    <row r="48" spans="1:7" ht="13.5">
      <c r="A48" s="91"/>
      <c r="B48" s="92"/>
      <c r="C48" s="92"/>
      <c r="D48" s="92"/>
      <c r="E48" s="92"/>
      <c r="F48" s="92"/>
      <c r="G48" s="92"/>
    </row>
    <row r="49" spans="1:7">
      <c r="A49" s="92"/>
      <c r="B49" s="92"/>
      <c r="C49" s="92"/>
      <c r="D49" s="92"/>
      <c r="E49" s="92"/>
      <c r="F49" s="92"/>
      <c r="G49" s="92"/>
    </row>
    <row r="50" spans="1:7" ht="13.5">
      <c r="A50" s="92"/>
      <c r="B50" s="93"/>
      <c r="C50" s="92"/>
      <c r="D50" s="92"/>
      <c r="E50" s="92"/>
      <c r="F50" s="92"/>
      <c r="G50" s="92"/>
    </row>
    <row r="51" spans="1:7">
      <c r="A51" s="85"/>
      <c r="B51" s="86"/>
      <c r="C51" s="87"/>
      <c r="D51" s="87"/>
      <c r="E51" s="87"/>
      <c r="F51" s="87"/>
      <c r="G51" s="87"/>
    </row>
    <row r="52" spans="1:7">
      <c r="A52" s="85"/>
      <c r="B52" s="94"/>
      <c r="C52" s="95"/>
      <c r="D52" s="95"/>
      <c r="E52" s="95"/>
      <c r="F52" s="95"/>
      <c r="G52" s="87"/>
    </row>
    <row r="53" spans="1:7">
      <c r="A53" s="85"/>
      <c r="B53" s="94"/>
      <c r="C53" s="96"/>
      <c r="D53" s="96"/>
      <c r="E53" s="96"/>
      <c r="F53" s="96"/>
      <c r="G53" s="96"/>
    </row>
    <row r="54" spans="1:7">
      <c r="A54" s="85"/>
      <c r="B54" s="94"/>
      <c r="C54" s="97"/>
      <c r="D54" s="97"/>
      <c r="E54" s="97"/>
      <c r="F54" s="97"/>
      <c r="G54" s="96"/>
    </row>
    <row r="55" spans="1:7">
      <c r="A55" s="85"/>
      <c r="B55" s="94"/>
      <c r="C55" s="95"/>
      <c r="D55" s="95"/>
      <c r="E55" s="98"/>
      <c r="F55" s="98"/>
      <c r="G55" s="87"/>
    </row>
    <row r="56" spans="1:7">
      <c r="A56" s="85"/>
      <c r="B56" s="94"/>
      <c r="C56" s="96"/>
      <c r="D56" s="96"/>
      <c r="E56" s="96"/>
      <c r="F56" s="96"/>
      <c r="G56" s="96"/>
    </row>
    <row r="57" spans="1:7">
      <c r="A57" s="85"/>
      <c r="B57" s="94"/>
      <c r="C57" s="97"/>
      <c r="D57" s="97"/>
      <c r="E57" s="97"/>
      <c r="F57" s="97"/>
      <c r="G57" s="96"/>
    </row>
    <row r="58" spans="1:7">
      <c r="A58" s="85"/>
      <c r="B58" s="94"/>
      <c r="C58" s="95"/>
      <c r="D58" s="95"/>
      <c r="E58" s="95"/>
      <c r="F58" s="98"/>
      <c r="G58" s="87"/>
    </row>
    <row r="59" spans="1:7">
      <c r="A59" s="85"/>
      <c r="B59" s="94"/>
      <c r="C59" s="96"/>
      <c r="D59" s="96"/>
      <c r="E59" s="96"/>
      <c r="F59" s="96"/>
      <c r="G59" s="96"/>
    </row>
    <row r="60" spans="1:7">
      <c r="A60" s="85"/>
      <c r="B60" s="94"/>
      <c r="C60" s="97"/>
      <c r="D60" s="97"/>
      <c r="E60" s="97"/>
      <c r="F60" s="97"/>
      <c r="G60" s="96"/>
    </row>
    <row r="61" spans="1:7">
      <c r="A61" s="99"/>
      <c r="B61" s="94"/>
      <c r="C61" s="96"/>
      <c r="D61" s="100"/>
      <c r="E61" s="100"/>
      <c r="F61" s="101"/>
      <c r="G61" s="101"/>
    </row>
    <row r="62" spans="1:7">
      <c r="A62" s="101"/>
      <c r="B62" s="66"/>
      <c r="C62" s="96"/>
      <c r="D62" s="96"/>
      <c r="E62" s="96"/>
      <c r="F62" s="96"/>
      <c r="G62" s="96"/>
    </row>
    <row r="63" spans="1:7">
      <c r="A63" s="101"/>
      <c r="B63" s="66"/>
      <c r="C63" s="102"/>
      <c r="D63" s="102"/>
      <c r="E63" s="102"/>
      <c r="F63" s="102"/>
      <c r="G63" s="102"/>
    </row>
    <row r="64" spans="1:7" ht="13.5">
      <c r="A64" s="101"/>
      <c r="B64" s="94"/>
      <c r="C64" s="96"/>
      <c r="D64" s="103"/>
      <c r="E64" s="103"/>
      <c r="F64" s="103"/>
      <c r="G64" s="101"/>
    </row>
    <row r="65" spans="1:7">
      <c r="A65" s="101"/>
      <c r="B65" s="66"/>
      <c r="C65" s="96"/>
      <c r="D65" s="96"/>
      <c r="E65" s="96"/>
      <c r="F65" s="96"/>
      <c r="G65" s="101"/>
    </row>
    <row r="66" spans="1:7" ht="13.5">
      <c r="A66" s="74"/>
      <c r="B66" s="66"/>
      <c r="C66" s="73"/>
      <c r="D66" s="73"/>
      <c r="E66" s="73"/>
      <c r="F66" s="74"/>
      <c r="G66" s="73"/>
    </row>
    <row r="67" spans="1:7" ht="13.5">
      <c r="A67" s="73"/>
      <c r="B67" s="66"/>
      <c r="C67" s="102"/>
      <c r="D67" s="102"/>
      <c r="E67" s="102"/>
      <c r="F67" s="102"/>
      <c r="G67" s="104"/>
    </row>
    <row r="68" spans="1:7" ht="13.5">
      <c r="A68" s="66"/>
      <c r="B68" s="73"/>
      <c r="C68" s="66"/>
      <c r="D68" s="105"/>
      <c r="E68" s="105"/>
      <c r="F68" s="105"/>
      <c r="G68" s="105"/>
    </row>
    <row r="69" spans="1:7">
      <c r="A69" s="66"/>
      <c r="B69" s="66"/>
      <c r="C69" s="95"/>
      <c r="D69" s="95"/>
      <c r="E69" s="95"/>
      <c r="F69" s="95"/>
      <c r="G69" s="98"/>
    </row>
    <row r="70" spans="1:7" ht="13.5">
      <c r="A70" s="106"/>
      <c r="B70" s="107"/>
      <c r="C70" s="106"/>
      <c r="D70" s="80"/>
      <c r="E70" s="80"/>
      <c r="F70" s="80"/>
      <c r="G70" s="80"/>
    </row>
    <row r="71" spans="1:7" ht="13.5">
      <c r="A71" s="106"/>
      <c r="B71" s="107"/>
      <c r="C71" s="108"/>
      <c r="D71" s="77"/>
      <c r="E71" s="77"/>
      <c r="F71" s="77"/>
      <c r="G71" s="80"/>
    </row>
    <row r="72" spans="1:7" ht="13.5">
      <c r="A72" s="106"/>
      <c r="B72" s="107"/>
      <c r="C72" s="108"/>
      <c r="D72" s="77"/>
      <c r="E72" s="77"/>
      <c r="F72" s="77"/>
      <c r="G72" s="80"/>
    </row>
    <row r="73" spans="1:7">
      <c r="A73" s="106"/>
      <c r="G73" s="80"/>
    </row>
    <row r="74" spans="1:7">
      <c r="A74" s="106"/>
      <c r="G74" s="80"/>
    </row>
    <row r="75" spans="1:7">
      <c r="A75" s="106"/>
      <c r="B75" s="16"/>
      <c r="C75" s="94"/>
      <c r="D75" s="16"/>
      <c r="E75" s="80"/>
      <c r="F75" s="80"/>
      <c r="G75" s="80"/>
    </row>
    <row r="76" spans="1:7">
      <c r="A76" s="106"/>
      <c r="B76" s="16"/>
      <c r="C76" s="94"/>
      <c r="D76" s="16"/>
      <c r="E76" s="80"/>
      <c r="F76" s="80"/>
      <c r="G76" s="80"/>
    </row>
    <row r="77" spans="1:7">
      <c r="A77" s="106"/>
      <c r="B77" s="16"/>
      <c r="C77" s="94"/>
      <c r="D77" s="16"/>
      <c r="E77" s="80"/>
      <c r="F77" s="80"/>
      <c r="G77" s="80"/>
    </row>
    <row r="78" spans="1:7">
      <c r="A78" s="106"/>
      <c r="B78" s="16"/>
      <c r="C78" s="94"/>
      <c r="D78" s="16"/>
      <c r="E78" s="80"/>
      <c r="F78" s="80"/>
      <c r="G78" s="80"/>
    </row>
    <row r="79" spans="1:7">
      <c r="A79" s="106"/>
      <c r="C79" s="20"/>
      <c r="D79" s="20"/>
      <c r="E79" s="77"/>
      <c r="G79" s="80"/>
    </row>
    <row r="80" spans="1:7">
      <c r="A80" s="106"/>
      <c r="C80" s="16"/>
      <c r="D80" s="16"/>
      <c r="E80" s="80"/>
      <c r="G80" s="80"/>
    </row>
    <row r="81" spans="1:17">
      <c r="A81" s="106"/>
      <c r="B81" s="16"/>
      <c r="C81" s="94"/>
      <c r="D81" s="16"/>
      <c r="E81" s="80"/>
      <c r="F81" s="80"/>
      <c r="G81" s="80"/>
    </row>
    <row r="82" spans="1:17" ht="13.5">
      <c r="A82" s="109"/>
      <c r="B82" s="110"/>
      <c r="C82" s="111"/>
      <c r="D82" s="111"/>
      <c r="E82" s="111"/>
      <c r="F82" s="111"/>
      <c r="G82" s="108"/>
    </row>
    <row r="85" spans="1:17">
      <c r="C85" s="112"/>
      <c r="D85" s="112"/>
      <c r="E85" s="112"/>
      <c r="F85" s="112"/>
      <c r="G85" s="112"/>
    </row>
    <row r="87" spans="1:17">
      <c r="C87" s="113"/>
      <c r="D87" s="113"/>
      <c r="E87" s="113"/>
      <c r="F87" s="113"/>
    </row>
    <row r="92" spans="1:17">
      <c r="I92" s="114"/>
      <c r="J92" s="114"/>
      <c r="K92" s="114"/>
      <c r="L92" s="114"/>
      <c r="M92" s="114"/>
      <c r="N92" s="114"/>
      <c r="O92" s="114"/>
      <c r="P92" s="114"/>
      <c r="Q92" s="114"/>
    </row>
  </sheetData>
  <mergeCells count="2">
    <mergeCell ref="C11:F11"/>
    <mergeCell ref="C6:F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ana_1429</cp:lastModifiedBy>
  <cp:lastPrinted>2023-01-13T13:54:09Z</cp:lastPrinted>
  <dcterms:created xsi:type="dcterms:W3CDTF">2012-07-23T19:03:05Z</dcterms:created>
  <dcterms:modified xsi:type="dcterms:W3CDTF">2023-01-13T13:58:31Z</dcterms:modified>
</cp:coreProperties>
</file>