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MB\LICITAÇÕES\2023\PROC          -2023 - IMPLANT FEIRA DO BEM\DLC\"/>
    </mc:Choice>
  </mc:AlternateContent>
  <xr:revisionPtr revIDLastSave="0" documentId="13_ncr:1_{063335B2-CEE2-442D-998B-14F7ADCA4B6F}" xr6:coauthVersionLast="47" xr6:coauthVersionMax="47" xr10:uidLastSave="{00000000-0000-0000-0000-000000000000}"/>
  <bookViews>
    <workbookView xWindow="-120" yWindow="-120" windowWidth="20640" windowHeight="11160" tabRatio="790" xr2:uid="{00000000-000D-0000-FFFF-FFFF00000000}"/>
  </bookViews>
  <sheets>
    <sheet name="Planilha " sheetId="11" r:id="rId1"/>
    <sheet name="cronograma" sheetId="9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'Planilha '!$A$8:$F$8</definedName>
    <definedName name="_xlnm.Print_Area" localSheetId="1">cronograma!$A$1:$O$125</definedName>
    <definedName name="_xlnm.Print_Area" localSheetId="0">'Planilha '!$A$1:$F$401</definedName>
    <definedName name="CONCATENAR">CONCATENATE(#REF!," ",#REF!)</definedName>
    <definedName name="Dados.Lista.BDI">[1]DADOS!$T$37:$X$37</definedName>
    <definedName name="DATABASE">#REF!</definedName>
    <definedName name="DATAEMISSAO">#REF!</definedName>
    <definedName name="DATART">#REF!</definedName>
    <definedName name="DESONERACAO" hidden="1">IF(OR(Import.Desoneracao="DESONERADO",Import.Desoneracao="SIM"),"SIM","NÃO")</definedName>
    <definedName name="EMPRESAS">OFFSET([2]Cotações!$B$25,0,0):OFFSET([2]Cotações!$H$29,-1,0)</definedName>
    <definedName name="Import.Desoneracao" hidden="1">OFFSET([3]DADOS!$G$18,0,-1)</definedName>
    <definedName name="Import.Município" hidden="1">[3]DADOS!$F$6</definedName>
    <definedName name="INDICES">[2]Cotações!$B$22:OFFSET([2]Cotações!$I$24,-1,0)</definedName>
    <definedName name="LOCALIDADE">#REF!</definedName>
    <definedName name="MEMÓRIA">ROUND([4]Planilha!$P1,15-13*[4]Planilha!#REF!)</definedName>
    <definedName name="NCOMPOSICOES">0</definedName>
    <definedName name="NCOTACOES">0</definedName>
    <definedName name="NEMPRESAS">3</definedName>
    <definedName name="NINDICES">1</definedName>
    <definedName name="NRELATORIOS">COUNTA([2]Relatórios!$A:$A)-2</definedName>
    <definedName name="NumerEmpresa">3</definedName>
    <definedName name="NumerIndice">1</definedName>
    <definedName name="PO.CustoUnitario">ROUND([5]Planilha!$P1,15-13*[5]Planilha!#REF!)</definedName>
    <definedName name="PO.PrecoUnitario">[5]Planilha!$R1</definedName>
    <definedName name="PO.Quantidade">ROUND([5]Planilha!$O1,15-13*[5]Planilha!#REF!)</definedName>
    <definedName name="RelatoriosFontes">OFFSET([2]Relatórios!$A$5,1,0,NRELATORIOS)</definedName>
    <definedName name="SENHAGT" hidden="1">"PM2CAIXA"</definedName>
    <definedName name="SomaAgrup">SUMIF(OFFSET([5]Planilha!$A1,1,0,[5]Planilha!$B1),"S",OFFSET([5]Planilha!A1,1,0,[5]Planilha!$B1))</definedName>
    <definedName name="TipoOrçamento">"LICITADO"</definedName>
    <definedName name="_xlnm.Print_Titles" localSheetId="1">cronograma!$1:$13</definedName>
    <definedName name="_xlnm.Print_Titles" localSheetId="0">'Planilha '!$1:$11</definedName>
    <definedName name="VTOTAL1">ROUND(PO.Quantidade*PO.PrecoUnitario,15-13*[5]Planilha!$X$7)</definedName>
  </definedNames>
  <calcPr calcId="181029" fullPrecision="0"/>
</workbook>
</file>

<file path=xl/calcChain.xml><?xml version="1.0" encoding="utf-8"?>
<calcChain xmlns="http://schemas.openxmlformats.org/spreadsheetml/2006/main">
  <c r="O124" i="9" l="1"/>
  <c r="N73" i="9"/>
  <c r="N67" i="9"/>
  <c r="N64" i="9"/>
  <c r="M40" i="9"/>
  <c r="N16" i="9"/>
  <c r="M16" i="9"/>
  <c r="L16" i="9"/>
  <c r="K16" i="9"/>
  <c r="J16" i="9"/>
  <c r="I16" i="9"/>
  <c r="H16" i="9"/>
  <c r="G16" i="9"/>
  <c r="F16" i="9"/>
  <c r="E399" i="11"/>
  <c r="F391" i="11" l="1"/>
  <c r="O120" i="9" l="1"/>
  <c r="O117" i="9"/>
  <c r="O114" i="9"/>
  <c r="O111" i="9"/>
  <c r="O108" i="9"/>
  <c r="O105" i="9"/>
  <c r="O102" i="9"/>
  <c r="O99" i="9"/>
  <c r="O96" i="9"/>
  <c r="O93" i="9"/>
  <c r="O90" i="9"/>
  <c r="O87" i="9"/>
  <c r="O84" i="9"/>
  <c r="O81" i="9"/>
  <c r="O78" i="9"/>
  <c r="O75" i="9"/>
  <c r="O72" i="9"/>
  <c r="O69" i="9"/>
  <c r="O66" i="9"/>
  <c r="O63" i="9"/>
  <c r="O60" i="9"/>
  <c r="O57" i="9"/>
  <c r="O54" i="9"/>
  <c r="O51" i="9"/>
  <c r="O48" i="9"/>
  <c r="F380" i="11" l="1"/>
  <c r="F379" i="11"/>
  <c r="F230" i="11"/>
  <c r="F381" i="11" l="1"/>
  <c r="F382" i="11"/>
  <c r="F383" i="11" l="1"/>
  <c r="F384" i="11" l="1"/>
  <c r="F385" i="11" l="1"/>
  <c r="F386" i="11" l="1"/>
  <c r="F387" i="11" l="1"/>
  <c r="F388" i="11" l="1"/>
  <c r="F390" i="11" l="1"/>
  <c r="F392" i="11" l="1"/>
  <c r="O118" i="9" s="1"/>
  <c r="H118" i="9" s="1"/>
  <c r="O30" i="9"/>
  <c r="O33" i="9"/>
  <c r="O36" i="9"/>
  <c r="O39" i="9"/>
  <c r="O42" i="9"/>
  <c r="O45" i="9"/>
  <c r="O27" i="9"/>
  <c r="O24" i="9"/>
  <c r="O21" i="9"/>
  <c r="O18" i="9"/>
  <c r="O15" i="9"/>
  <c r="G118" i="9" l="1"/>
  <c r="F118" i="9"/>
  <c r="I118" i="9"/>
  <c r="F330" i="11"/>
  <c r="F16" i="11"/>
  <c r="F27" i="11"/>
  <c r="F28" i="11" s="1"/>
  <c r="O19" i="9" s="1"/>
  <c r="F32" i="11" l="1"/>
  <c r="F31" i="11"/>
  <c r="F33" i="11" l="1"/>
  <c r="F34" i="11" s="1"/>
  <c r="O22" i="9" s="1"/>
  <c r="F44" i="11"/>
  <c r="F45" i="11" s="1"/>
  <c r="O28" i="9" s="1"/>
  <c r="F17" i="11"/>
  <c r="F19" i="11" l="1"/>
  <c r="D22" i="9"/>
  <c r="C22" i="9"/>
  <c r="D28" i="9"/>
  <c r="F28" i="9"/>
  <c r="E28" i="9"/>
  <c r="F37" i="11"/>
  <c r="F18" i="11"/>
  <c r="F21" i="11" l="1"/>
  <c r="F48" i="11"/>
  <c r="F23" i="11" l="1"/>
  <c r="F22" i="11"/>
  <c r="F50" i="11"/>
  <c r="F49" i="11"/>
  <c r="F38" i="11"/>
  <c r="F54" i="11"/>
  <c r="F51" i="11" l="1"/>
  <c r="O31" i="9" s="1"/>
  <c r="L31" i="9" s="1"/>
  <c r="F24" i="11"/>
  <c r="O16" i="9" s="1"/>
  <c r="F39" i="11"/>
  <c r="O25" i="9" s="1"/>
  <c r="F59" i="11"/>
  <c r="F55" i="11"/>
  <c r="F56" i="11" s="1"/>
  <c r="O34" i="9" s="1"/>
  <c r="E16" i="9" l="1"/>
  <c r="C16" i="9"/>
  <c r="D16" i="9"/>
  <c r="K31" i="9"/>
  <c r="H34" i="9"/>
  <c r="G34" i="9"/>
  <c r="F34" i="9"/>
  <c r="I34" i="9"/>
  <c r="D25" i="9"/>
  <c r="E25" i="9"/>
  <c r="F60" i="11"/>
  <c r="F65" i="11" l="1"/>
  <c r="F66" i="11" s="1"/>
  <c r="O40" i="9" s="1"/>
  <c r="F87" i="11"/>
  <c r="F61" i="11"/>
  <c r="F62" i="11" s="1"/>
  <c r="O37" i="9" s="1"/>
  <c r="M37" i="9" l="1"/>
  <c r="L37" i="9"/>
  <c r="F69" i="11"/>
  <c r="F70" i="11" l="1"/>
  <c r="O43" i="9" s="1"/>
  <c r="N43" i="9" s="1"/>
  <c r="F78" i="11"/>
  <c r="M43" i="9" l="1"/>
  <c r="F79" i="11"/>
  <c r="F93" i="11"/>
  <c r="F94" i="11" s="1"/>
  <c r="O55" i="9" s="1"/>
  <c r="G55" i="9" s="1"/>
  <c r="F73" i="11"/>
  <c r="F74" i="11"/>
  <c r="F75" i="11" l="1"/>
  <c r="O46" i="9" s="1"/>
  <c r="F80" i="11"/>
  <c r="F86" i="11"/>
  <c r="F88" i="11" s="1"/>
  <c r="O52" i="9" s="1"/>
  <c r="N52" i="9" l="1"/>
  <c r="M52" i="9"/>
  <c r="L46" i="9"/>
  <c r="K46" i="9"/>
  <c r="J46" i="9"/>
  <c r="F82" i="11"/>
  <c r="F81" i="11"/>
  <c r="F98" i="11"/>
  <c r="F83" i="11" l="1"/>
  <c r="O49" i="9" s="1"/>
  <c r="M49" i="9" s="1"/>
  <c r="F99" i="11"/>
  <c r="F124" i="11"/>
  <c r="F102" i="11" l="1"/>
  <c r="F104" i="11"/>
  <c r="L49" i="9"/>
  <c r="C19" i="9"/>
  <c r="C124" i="9" s="1"/>
  <c r="D19" i="9"/>
  <c r="F133" i="11"/>
  <c r="F100" i="11"/>
  <c r="F125" i="11"/>
  <c r="F105" i="11" l="1"/>
  <c r="F143" i="11"/>
  <c r="F142" i="11"/>
  <c r="F126" i="11"/>
  <c r="F127" i="11"/>
  <c r="F134" i="11"/>
  <c r="F106" i="11" l="1"/>
  <c r="F128" i="11"/>
  <c r="O61" i="9" s="1"/>
  <c r="L61" i="9" s="1"/>
  <c r="F144" i="11"/>
  <c r="O67" i="9" s="1"/>
  <c r="F147" i="11"/>
  <c r="F148" i="11" s="1"/>
  <c r="O70" i="9" s="1"/>
  <c r="M70" i="9" s="1"/>
  <c r="F135" i="11"/>
  <c r="F107" i="11" l="1"/>
  <c r="M67" i="9"/>
  <c r="K61" i="9"/>
  <c r="F136" i="11"/>
  <c r="F101" i="11"/>
  <c r="F151" i="11"/>
  <c r="F108" i="11" l="1"/>
  <c r="F138" i="11"/>
  <c r="F137" i="11"/>
  <c r="F152" i="11"/>
  <c r="F160" i="11"/>
  <c r="F109" i="11" l="1"/>
  <c r="F139" i="11"/>
  <c r="O64" i="9" s="1"/>
  <c r="F182" i="11"/>
  <c r="F167" i="11"/>
  <c r="F161" i="11"/>
  <c r="F153" i="11"/>
  <c r="F154" i="11"/>
  <c r="F110" i="11" l="1"/>
  <c r="F155" i="11"/>
  <c r="O73" i="9" s="1"/>
  <c r="L64" i="9"/>
  <c r="M64" i="9"/>
  <c r="K64" i="9"/>
  <c r="F183" i="11"/>
  <c r="F168" i="11"/>
  <c r="F162" i="11"/>
  <c r="F180" i="11"/>
  <c r="F111" i="11" l="1"/>
  <c r="M73" i="9"/>
  <c r="L73" i="9"/>
  <c r="F184" i="11"/>
  <c r="F227" i="11"/>
  <c r="F217" i="11"/>
  <c r="F169" i="11"/>
  <c r="F163" i="11"/>
  <c r="F164" i="11" s="1"/>
  <c r="O76" i="9" s="1"/>
  <c r="K76" i="9" s="1"/>
  <c r="F203" i="11"/>
  <c r="F112" i="11" l="1"/>
  <c r="F186" i="11"/>
  <c r="F228" i="11"/>
  <c r="F218" i="11"/>
  <c r="F170" i="11"/>
  <c r="F204" i="11"/>
  <c r="F113" i="11" l="1"/>
  <c r="F187" i="11"/>
  <c r="F233" i="11"/>
  <c r="F219" i="11"/>
  <c r="F205" i="11"/>
  <c r="F114" i="11" l="1"/>
  <c r="F115" i="11"/>
  <c r="F188" i="11"/>
  <c r="F220" i="11"/>
  <c r="F222" i="11"/>
  <c r="F238" i="11"/>
  <c r="F206" i="11"/>
  <c r="F232" i="11"/>
  <c r="F234" i="11"/>
  <c r="F223" i="11" l="1"/>
  <c r="O88" i="9" s="1"/>
  <c r="J88" i="9" s="1"/>
  <c r="F116" i="11"/>
  <c r="F235" i="11"/>
  <c r="O91" i="9" s="1"/>
  <c r="F270" i="11"/>
  <c r="F189" i="11"/>
  <c r="F255" i="11"/>
  <c r="F253" i="11"/>
  <c r="F212" i="11"/>
  <c r="F211" i="11"/>
  <c r="F171" i="11"/>
  <c r="F239" i="11"/>
  <c r="F240" i="11"/>
  <c r="F244" i="11"/>
  <c r="F208" i="11"/>
  <c r="H88" i="9" l="1"/>
  <c r="I88" i="9"/>
  <c r="F117" i="11"/>
  <c r="F241" i="11"/>
  <c r="O94" i="9" s="1"/>
  <c r="J94" i="9" s="1"/>
  <c r="H91" i="9"/>
  <c r="F91" i="9"/>
  <c r="G91" i="9"/>
  <c r="F190" i="11"/>
  <c r="F172" i="11"/>
  <c r="F245" i="11"/>
  <c r="F209" i="11"/>
  <c r="F213" i="11" s="1"/>
  <c r="O85" i="9" s="1"/>
  <c r="F280" i="11" l="1"/>
  <c r="F118" i="11"/>
  <c r="F256" i="11"/>
  <c r="I94" i="9"/>
  <c r="K94" i="9"/>
  <c r="I85" i="9"/>
  <c r="H85" i="9"/>
  <c r="F85" i="9"/>
  <c r="G85" i="9"/>
  <c r="G124" i="9" s="1"/>
  <c r="E85" i="9"/>
  <c r="F192" i="11"/>
  <c r="F257" i="11"/>
  <c r="F173" i="11"/>
  <c r="F246" i="11"/>
  <c r="F272" i="11"/>
  <c r="F273" i="11"/>
  <c r="F274" i="11" l="1"/>
  <c r="O103" i="9" s="1"/>
  <c r="F282" i="11"/>
  <c r="F119" i="11"/>
  <c r="F120" i="11"/>
  <c r="F193" i="11"/>
  <c r="F259" i="11"/>
  <c r="F174" i="11"/>
  <c r="F175" i="11" s="1"/>
  <c r="F247" i="11"/>
  <c r="F248" i="11"/>
  <c r="F278" i="11"/>
  <c r="F284" i="11" l="1"/>
  <c r="F285" i="11"/>
  <c r="F286" i="11" s="1"/>
  <c r="O106" i="9" s="1"/>
  <c r="F121" i="11"/>
  <c r="O58" i="9" s="1"/>
  <c r="F249" i="11"/>
  <c r="O97" i="9" s="1"/>
  <c r="L97" i="9" s="1"/>
  <c r="N103" i="9"/>
  <c r="M103" i="9"/>
  <c r="O79" i="9"/>
  <c r="F194" i="11"/>
  <c r="F261" i="11"/>
  <c r="F290" i="11"/>
  <c r="I58" i="9" l="1"/>
  <c r="H58" i="9"/>
  <c r="J58" i="9"/>
  <c r="J106" i="9"/>
  <c r="H106" i="9"/>
  <c r="K97" i="9"/>
  <c r="J97" i="9"/>
  <c r="M97" i="9"/>
  <c r="I106" i="9"/>
  <c r="I124" i="9" s="1"/>
  <c r="K106" i="9"/>
  <c r="K79" i="9"/>
  <c r="L79" i="9"/>
  <c r="M79" i="9"/>
  <c r="F195" i="11"/>
  <c r="F265" i="11"/>
  <c r="F263" i="11"/>
  <c r="F311" i="11"/>
  <c r="F291" i="11"/>
  <c r="H124" i="9" l="1"/>
  <c r="F266" i="11"/>
  <c r="O100" i="9" s="1"/>
  <c r="F198" i="11"/>
  <c r="F197" i="11"/>
  <c r="F312" i="11"/>
  <c r="F292" i="11"/>
  <c r="F331" i="11"/>
  <c r="F199" i="11" l="1"/>
  <c r="O82" i="9" s="1"/>
  <c r="M100" i="9"/>
  <c r="K100" i="9"/>
  <c r="L100" i="9"/>
  <c r="F295" i="11"/>
  <c r="F332" i="11"/>
  <c r="F313" i="11"/>
  <c r="F293" i="11"/>
  <c r="F82" i="9" l="1"/>
  <c r="F124" i="9" s="1"/>
  <c r="D82" i="9"/>
  <c r="D124" i="9" s="1"/>
  <c r="E82" i="9"/>
  <c r="E124" i="9" s="1"/>
  <c r="F314" i="11"/>
  <c r="F333" i="11"/>
  <c r="F315" i="11"/>
  <c r="F294" i="11"/>
  <c r="F296" i="11" l="1"/>
  <c r="F316" i="11"/>
  <c r="F318" i="11"/>
  <c r="F334" i="11"/>
  <c r="F297" i="11" l="1"/>
  <c r="F335" i="11"/>
  <c r="F317" i="11"/>
  <c r="F320" i="11" l="1"/>
  <c r="F336" i="11"/>
  <c r="F298" i="11"/>
  <c r="F321" i="11" l="1"/>
  <c r="F299" i="11"/>
  <c r="F337" i="11"/>
  <c r="F302" i="11" l="1"/>
  <c r="F300" i="11"/>
  <c r="F322" i="11"/>
  <c r="F338" i="11"/>
  <c r="F305" i="11" l="1"/>
  <c r="F304" i="11"/>
  <c r="F306" i="11"/>
  <c r="F323" i="11"/>
  <c r="F339" i="11"/>
  <c r="F307" i="11" l="1"/>
  <c r="O109" i="9" s="1"/>
  <c r="L109" i="9" s="1"/>
  <c r="F340" i="11"/>
  <c r="F324" i="11"/>
  <c r="K109" i="9" l="1"/>
  <c r="F325" i="11"/>
  <c r="F341" i="11"/>
  <c r="F326" i="11" l="1"/>
  <c r="O112" i="9" s="1"/>
  <c r="F342" i="11"/>
  <c r="K112" i="9" l="1"/>
  <c r="L112" i="9"/>
  <c r="J112" i="9"/>
  <c r="J124" i="9" s="1"/>
  <c r="F343" i="11"/>
  <c r="F344" i="11" l="1"/>
  <c r="F345" i="11" l="1"/>
  <c r="F346" i="11" l="1"/>
  <c r="F347" i="11" l="1"/>
  <c r="F348" i="11" l="1"/>
  <c r="F349" i="11" l="1"/>
  <c r="F351" i="11" l="1"/>
  <c r="F350" i="11"/>
  <c r="F352" i="11" l="1"/>
  <c r="F354" i="11" l="1"/>
  <c r="F355" i="11" l="1"/>
  <c r="C396" i="11"/>
  <c r="F356" i="11" l="1"/>
  <c r="F395" i="11"/>
  <c r="F396" i="11" s="1"/>
  <c r="O121" i="9" s="1"/>
  <c r="N121" i="9" s="1"/>
  <c r="F357" i="11" l="1"/>
  <c r="N124" i="9"/>
  <c r="M121" i="9"/>
  <c r="F358" i="11" l="1"/>
  <c r="F359" i="11" l="1"/>
  <c r="F360" i="11" l="1"/>
  <c r="F361" i="11" l="1"/>
  <c r="F362" i="11" l="1"/>
  <c r="F363" i="11" l="1"/>
  <c r="F364" i="11" l="1"/>
  <c r="F365" i="11" l="1"/>
  <c r="F366" i="11" l="1"/>
  <c r="F367" i="11" l="1"/>
  <c r="F368" i="11" l="1"/>
  <c r="F369" i="11" l="1"/>
  <c r="F370" i="11" l="1"/>
  <c r="F371" i="11" l="1"/>
  <c r="F372" i="11"/>
  <c r="F373" i="11" l="1"/>
  <c r="O115" i="9" l="1"/>
  <c r="E398" i="11"/>
  <c r="E400" i="11" l="1"/>
  <c r="M115" i="9"/>
  <c r="M124" i="9" s="1"/>
  <c r="K115" i="9"/>
  <c r="K124" i="9" s="1"/>
  <c r="L115" i="9"/>
  <c r="L124" i="9" s="1"/>
</calcChain>
</file>

<file path=xl/sharedStrings.xml><?xml version="1.0" encoding="utf-8"?>
<sst xmlns="http://schemas.openxmlformats.org/spreadsheetml/2006/main" count="643" uniqueCount="294">
  <si>
    <t>SERVIÇOS PRELIMINARES</t>
  </si>
  <si>
    <t>CANTEIRO DE OBRAS</t>
  </si>
  <si>
    <t>TOTAL DO ITEM</t>
  </si>
  <si>
    <t>SUPER ESTRUTURA</t>
  </si>
  <si>
    <t>ESTRUTURA CONCRETO - LAJE</t>
  </si>
  <si>
    <t>COBERTURA</t>
  </si>
  <si>
    <t>REVESTIMENTO</t>
  </si>
  <si>
    <t>PISO</t>
  </si>
  <si>
    <t>VIDRO</t>
  </si>
  <si>
    <t>PINTURA</t>
  </si>
  <si>
    <t>APARELHOS E METAIS SANITÁRIOS</t>
  </si>
  <si>
    <t>INSTALAÇÃO HIDRÁULICA</t>
  </si>
  <si>
    <t>INSTALAÇÃO ELÉTRICA</t>
  </si>
  <si>
    <t>ACESSIBILIDADE</t>
  </si>
  <si>
    <t/>
  </si>
  <si>
    <t xml:space="preserve">H     </t>
  </si>
  <si>
    <t>M2</t>
  </si>
  <si>
    <t>FUNDAÇÃO</t>
  </si>
  <si>
    <t>VIGIA NOTURNO COM ENCARGOS COMPLEMENTARES</t>
  </si>
  <si>
    <t>H</t>
  </si>
  <si>
    <t>CRONOGRAMA FÍSICO - FINANCEIRO</t>
  </si>
  <si>
    <t>MESES</t>
  </si>
  <si>
    <t>Item</t>
  </si>
  <si>
    <t>ETAPAS DE SERVIÇOS</t>
  </si>
  <si>
    <t>VALOR</t>
  </si>
  <si>
    <t>R$</t>
  </si>
  <si>
    <t>VALOR TOTAL DOS SERVIÇOS</t>
  </si>
  <si>
    <t>PLANILHA ORÇAMENTÁRIA</t>
  </si>
  <si>
    <t>M</t>
  </si>
  <si>
    <t>UN</t>
  </si>
  <si>
    <t>TAPUME COM TELHA METÁLICA. AF_05/2018</t>
  </si>
  <si>
    <t>KG</t>
  </si>
  <si>
    <t>M3</t>
  </si>
  <si>
    <t>M3XKM</t>
  </si>
  <si>
    <t>TOTAL GERAL</t>
  </si>
  <si>
    <t>Prazo:</t>
  </si>
  <si>
    <t>L.S.:</t>
  </si>
  <si>
    <t>Desonerado</t>
  </si>
  <si>
    <t>B.D.I.:</t>
  </si>
  <si>
    <t>Custo</t>
  </si>
  <si>
    <t>Descrição dos Serviços</t>
  </si>
  <si>
    <t>Unid.</t>
  </si>
  <si>
    <t>Quant.</t>
  </si>
  <si>
    <t>Unitário</t>
  </si>
  <si>
    <t>Preço Total</t>
  </si>
  <si>
    <t>A</t>
  </si>
  <si>
    <t>C</t>
  </si>
  <si>
    <t>ISOLAMENTO DA ÁREA</t>
  </si>
  <si>
    <t>MICRODRENAGEM</t>
  </si>
  <si>
    <t>PISO INTERTRAVADO</t>
  </si>
  <si>
    <t>JARDIM</t>
  </si>
  <si>
    <t>FECHAMENTO</t>
  </si>
  <si>
    <t>BICLICLETÁRIO</t>
  </si>
  <si>
    <t>SERVIÇOS INICIAIS</t>
  </si>
  <si>
    <t>CJ</t>
  </si>
  <si>
    <t>UNMES</t>
  </si>
  <si>
    <t>B</t>
  </si>
  <si>
    <t>PORTAS</t>
  </si>
  <si>
    <t>ENTRADA AÉREA DE ENERGIA E TELEFONE - 40 À 47KVA</t>
  </si>
  <si>
    <t>GL</t>
  </si>
  <si>
    <t>TUTOR E AMARILHO PARA ÁRVORES</t>
  </si>
  <si>
    <t>PROTETOR TIPO PARQUE PARA ÁRVORES</t>
  </si>
  <si>
    <t>SERVIÇOS TÉCNICOS PROFISSIONAIS PARA OBTENÇÃO DO AVCB JUNTO AO CORPO DE BOMBEIROS PARA EDIFICAÇÕES DE 5001 À 10000 M2</t>
  </si>
  <si>
    <t>PISO CIMENTADO</t>
  </si>
  <si>
    <t>BANCO</t>
  </si>
  <si>
    <t>D</t>
  </si>
  <si>
    <t>E</t>
  </si>
  <si>
    <t>F</t>
  </si>
  <si>
    <t>LIMPEZA FINAL DA OBRA</t>
  </si>
  <si>
    <t>G</t>
  </si>
  <si>
    <t>12 meses</t>
  </si>
  <si>
    <t>PAVIMENTAÇÃO VIÁRIA</t>
  </si>
  <si>
    <t>SINALIZAÇÃO</t>
  </si>
  <si>
    <t>PASSEIO E ACESSIBILIDADE</t>
  </si>
  <si>
    <t>ARBORIZAÇÃO</t>
  </si>
  <si>
    <t>DRENAGEM EXTERNA</t>
  </si>
  <si>
    <t>MOVIMENTO DE TERRA</t>
  </si>
  <si>
    <t>ILUMINAÇÃO GERAL</t>
  </si>
  <si>
    <t xml:space="preserve">TOTAL </t>
  </si>
  <si>
    <t>IMPRIMAÇÃO BETUMINOSA LIGANTE</t>
  </si>
  <si>
    <t>IMPRIMAÇÃO BETUMINOSA IMPERMEABILIZANTE</t>
  </si>
  <si>
    <t>BASE DE BICA CORRIDA</t>
  </si>
  <si>
    <t>BASE DE BRITA GRADUADA</t>
  </si>
  <si>
    <t>TERRAPLANAGEM</t>
  </si>
  <si>
    <t>ENCARREGADO GERAL DE OBRAS (HORISTA)</t>
  </si>
  <si>
    <t>ENGENHEIRO CIVIL DE OBRA PLENO</t>
  </si>
  <si>
    <t>OBRA: IMPLANTAÇÃO DA FEIRA DO BEM - CENTRO</t>
  </si>
  <si>
    <t>LOCAL: AV VICENTE DE CARVALHO - CENTRO</t>
  </si>
  <si>
    <t>LIMPEZA DE TERRENO</t>
  </si>
  <si>
    <t>URBANIZAÇÃO INTERNA</t>
  </si>
  <si>
    <t>GUIA DE JARDIM</t>
  </si>
  <si>
    <t>PAVIMENTAÇÃO DO ESTACIONAMENTO</t>
  </si>
  <si>
    <t>DEMARCAÇÃO DO BICICLETÁRIO</t>
  </si>
  <si>
    <t>ÁREA COMERCIAL</t>
  </si>
  <si>
    <t>ALVENARIA ESTRUTURAL</t>
  </si>
  <si>
    <t>ESTRUTURA METÁLICA - VIGAS</t>
  </si>
  <si>
    <t>ESTRUTURA METÁLICA - PILARES</t>
  </si>
  <si>
    <t>ESTRUTURA METÁLICA - TERÇAS DA COBERTURA</t>
  </si>
  <si>
    <t>MADEIRA SERRADA G1-C6</t>
  </si>
  <si>
    <t>PERGOLAS DOS BOXES</t>
  </si>
  <si>
    <t>TELHAS</t>
  </si>
  <si>
    <t>ALVENARIA ESTRUTURAL E DIVISÓRIAS</t>
  </si>
  <si>
    <t>DIVISÓRIAS SANITÁRIAS</t>
  </si>
  <si>
    <t>SERVIÇOS FINAIS</t>
  </si>
  <si>
    <t>PORTAS DE MADEIRA</t>
  </si>
  <si>
    <t>CAIXILHOS ESPECIAIS - BOXES</t>
  </si>
  <si>
    <t>CAIXILHOS ESPECIAIS - FECHAMENTOS LATERIAIS</t>
  </si>
  <si>
    <t>CAIXILHOS ESPECIAIS - FECHAMENTOS LANTERNIN</t>
  </si>
  <si>
    <t>CAIXILHOS ESPECIAIS - FECHAMENTOS EM VIDRO</t>
  </si>
  <si>
    <t>PORTAS E JANELAS DE ALUMINIO</t>
  </si>
  <si>
    <t>PAREDES E LAJES</t>
  </si>
  <si>
    <t>MUROS DE PERÍMETRO INTERNO</t>
  </si>
  <si>
    <t>ESTRUTURA METÁLICA</t>
  </si>
  <si>
    <t>COBERTURA FRONTAL</t>
  </si>
  <si>
    <t>VIDROS PARA CAIXILHARIA</t>
  </si>
  <si>
    <t>GUIAS PARA JARDIM</t>
  </si>
  <si>
    <t>BLOCOS E VIGAS BALDRAME</t>
  </si>
  <si>
    <t>ESTAQUEAMENTO</t>
  </si>
  <si>
    <t>EMBASAMENTO E IMPERMEABILIZAÇÃO</t>
  </si>
  <si>
    <t>ESQUADRIA METÁLICA / MADEIRA</t>
  </si>
  <si>
    <t>ADMINISTRAÇÃO LOCAL</t>
  </si>
  <si>
    <t>DRENAGEM DO ESTACIONAMENTO</t>
  </si>
  <si>
    <t>ENTORNO DA EDIFICAÇÃO</t>
  </si>
  <si>
    <t>SPDA</t>
  </si>
  <si>
    <t>ENTRADA E DISTRIBUIÇÃO</t>
  </si>
  <si>
    <t>INSTALAÇÃO SANITÁRIA</t>
  </si>
  <si>
    <t>FECHAMENTOS EXTERNOS E SERVIÇOS TÉCNICOS</t>
  </si>
  <si>
    <t>MUROS DE DIVISA</t>
  </si>
  <si>
    <t>SERVIÇOS TÉCNICOS FINAIS</t>
  </si>
  <si>
    <t>SANITÁRIOS</t>
  </si>
  <si>
    <t>PIAS DOS BOXES DE ALIMENTAÇÃO</t>
  </si>
  <si>
    <t>PLACA DE IDENTIFICAÇÃO PARA OBRA</t>
  </si>
  <si>
    <t>LOCAÇÃO DE CONTAINER TIPO ESCRITÓRIO COM 1 VASO SANITÁRIO, 1 LAVATÓRIO E 1 PONTO PARA CHUVEIRO - ÁREA MÍNIMA DE 13,80 M²</t>
  </si>
  <si>
    <t>BANHEIRO QUÍMICO MODELO STANDARD, COM MANUTENÇÃO CONFORME EXIGÊNCIAS DA CETESB</t>
  </si>
  <si>
    <t>LOCAÇÃO DE CONTAINER TIPO DEPÓSITO - ÁREA MÍNIMA DE 13,80 M²</t>
  </si>
  <si>
    <t>ESCAVAÇÃO MECANIZADA DE VALAS OU CAVAS COM PROFUNDIDADE DE ATÉ 2 M</t>
  </si>
  <si>
    <t>CARREGAMENTO MECANIZADO DE SOLO DE 1ª E 2ª CATEGORIA</t>
  </si>
  <si>
    <t>TRANSPORTE DE SOLO DE 1ª E 2ª CATEGORIA POR CAMINHÃO ATÉ O 2° KM</t>
  </si>
  <si>
    <t>ATERRO MECANIZADO POR COMPENSAÇÃO, SOLO DE 1ª CATEGORIA EM CAMPO ABERTO, SEM COMPACTAÇÃO DO ATERRO</t>
  </si>
  <si>
    <t>COMPACTAÇÃO DE ATERRO MECANIZADO MÍNIMO DE 95% PN, SEM FORNECIMENTO DE SOLO EM CAMPO ABERTO</t>
  </si>
  <si>
    <t>LOCAÇÃO DE VIAS, CALÇADAS, TANQUES E LAGOAS</t>
  </si>
  <si>
    <t>REGULARIZAÇÃO E COMPACTAÇÃO MECANIZADA DE SUPERFÍCIE, SEM CONTROLE DO PROCTOR NORMAL</t>
  </si>
  <si>
    <t>LASTRO DE PEDRA BRITADA</t>
  </si>
  <si>
    <t>GUIA PRÉ-MOLDADA RETA TIPO PMSP 100 - FCK 25 MPA</t>
  </si>
  <si>
    <t>PAVIMENTAÇÃO EM LAJOTA DE CONCRETO 35 MPA, ESPESSURA 6 CM, COR NATURAL, TIPOS: RAQUETE, RETANGULAR, SEXTAVADO E 16 FACES, COM REJUNTE EM AREIA</t>
  </si>
  <si>
    <t>PISO COM REQUADRO EM CONCRETO SIMPLES COM CONTROLE DE FCK= 20 MPA</t>
  </si>
  <si>
    <t>SUPORTE PARA APOIO DE BICICLETAS EM TUBO DE AÇO GALVANIZADO, DIÂMETRO DE 2 1/2´</t>
  </si>
  <si>
    <t>BANCO EM CONCRETO PRÉ-MOLDADO, COMPRIMENTO 150 CM</t>
  </si>
  <si>
    <t>GRADIL DE FERRO PERFILADO, TIPO PARQUE</t>
  </si>
  <si>
    <t>PORTÃO DE FERRO PERFILADO, TIPO PARQUE</t>
  </si>
  <si>
    <t>ESCAVAÇÃO MANUAL EM SOLO DE 1ª E 2ª CATEGORIA EM VALA OU CAVA ATÉ 1,5 M</t>
  </si>
  <si>
    <t>TERRA VEGETAL ORGÂNICA COMUM</t>
  </si>
  <si>
    <t>ÁRVORE ORNAMENTAL TIPO QUARESMEIRA (TIBOUCHINA GRANULOSA) - H= 1,50 / 2,00 M</t>
  </si>
  <si>
    <t>PLANTIO DE GRAMA BATATAIS EM PLACAS (JARDINS E CANTEIROS)</t>
  </si>
  <si>
    <t>LOCAÇÃO DE REDE DE CANALIZAÇÃO</t>
  </si>
  <si>
    <t>CANALETA COM GRELHA EM ALUMÍNIO, SAÍDA CENTRAL / VERTICAL, LARGURA DE 46 MM</t>
  </si>
  <si>
    <t>MANTA GEOTÊXTIL COM RESISTÊNCIA À TRAÇÃO LONGITUDINAL DE 16KN/M E TRANSVERSAL DE 14KN/M</t>
  </si>
  <si>
    <t>TUBO DE PVC RÍGIDO BRANCO PXB COM VIROLA E ANEL DE BORRACHA, LINHA ESGOTO SÉRIE NORMAL, DN= 100 MM, INCLUSIVE CONEXÕES</t>
  </si>
  <si>
    <t>ABERTURA E PREPARO DE CAIXA ATÉ 40 CM, COMPACTAÇÃO DO SUBLEITO MÍNIMO DE 95% DO PN E TRANSPORTE ATÉ O RAIO DE 1 KM</t>
  </si>
  <si>
    <t>SARJETA OU SARJETÃO MOLDADO NO LOCAL, TIPO PMSP EM CONCRETO COM FCK 25 MPA</t>
  </si>
  <si>
    <t>ESCORAMENTO COM ESTACAS PRANCHAS METÁLICAS - PROFUNDIDADE ATÉ 4 M</t>
  </si>
  <si>
    <t>ESCAVAÇÃO E CARGA MECANIZADA EM SOLO DE 1ª CATEGORIA, EM CAMPO ABERTO</t>
  </si>
  <si>
    <t>TRANSPORTE DE SOLO DE 1ª E 2ª CATEGORIA POR CAMINHÃO PARA DISTÂNCIAS SUPERIORES AO 20° KM</t>
  </si>
  <si>
    <t>TUBO DE CONCRETO (PS-2), DN= 400MM</t>
  </si>
  <si>
    <t>TUBO DE CONCRETO (PA-2), DN= 800MM</t>
  </si>
  <si>
    <t>BOCA DE LEÃO SIMPLES TIPO PMSP COM GRELHA</t>
  </si>
  <si>
    <t>POÇO DE VISITA DE 1,60 X 1,60 X 1,60 M - TIPO PMSP</t>
  </si>
  <si>
    <t>CHAMINÉ PARA POÇO DE VISITA TIPO PMSP EM ALVENARIA, DIÂMETRO INTERNO 70 CM - PESCOÇO</t>
  </si>
  <si>
    <t>TAMPÃO EM FERRO FUNDIDO, DIÂMETRO DE 600 MM, CLASSE D 400 (RUPTURA&gt; 400 KN)</t>
  </si>
  <si>
    <t>REATERRO COMPACTADO MECANIZADO DE VALA OU CAVA COM COMPACTADOR</t>
  </si>
  <si>
    <t>CARGA E REMOÇÃO DE TERRA ATÉ A DISTÂNCIA MÉDIA DE 1 KM</t>
  </si>
  <si>
    <t>CAMADA DE ROLAMENTO EM CONCRETO BETUMINOSO USINADO QUENTE - CBUQ</t>
  </si>
  <si>
    <t>SINALIZAÇÃO HORIZONTAL COM TINTA VINÍLICA OU ACRÍLICA</t>
  </si>
  <si>
    <t>SINALIZAÇÃO HORIZONTAL EM MASSA TERMOPLÁSTICA À QUENTE POR ASPERSÃO, ESPESSURA DE 1,5 MM, PARA FAIXAS</t>
  </si>
  <si>
    <t>PISO EM LADRILHO HIDRÁULICO PODOTÁTIL VÁRIAS CORES (25X25CM), ASSENTADO COM ARGAMASSA MISTA</t>
  </si>
  <si>
    <t>LASTRO DE CONCRETO IMPERMEABILIZADO</t>
  </si>
  <si>
    <t>CONCRETO USINADO, FCK = 25 MPA</t>
  </si>
  <si>
    <t>LANÇAMENTO E ADENSAMENTO DE CONCRETO OU MASSA EM FUNDAÇÃO</t>
  </si>
  <si>
    <t>POSTE DE CONCRETO CIRCULAR, 400 KG, H = 9,00 M</t>
  </si>
  <si>
    <t>CRUZETA REFORÇADA EM FERRO GALVANIZADO PARA FIXAÇÃO DE QUATRO LUMINÁRIAS</t>
  </si>
  <si>
    <t>SUPORTE TUBULAR DE FIXAÇÃO EM POSTE PARA 2 LUMINÁRIAS TIPO PÉTALA</t>
  </si>
  <si>
    <t>LUMINÁRIA RETANGULAR FECHADA PARA ILUMINAÇÃO EXTERNA EM POSTE, TIPO PÉTALA GRANDE</t>
  </si>
  <si>
    <t>CAIXA DE PASSAGEM EM ALUMÍNIO FUNDIDO À PROVA DE TEMPO, 300 X 300 MM</t>
  </si>
  <si>
    <t>HASTE DE ATERRAMENTO DE 3/4´ X 3 M</t>
  </si>
  <si>
    <t>ELETRODUTO DE PVC RÍGIDO ROSCÁVEL DE 1´ - COM ACESSÓRIOS</t>
  </si>
  <si>
    <t>CABO DE COBRE DE 6 MM², ISOLAMENTO 0,6/1 KV - ISOLAÇÃO EM PVC 70°C</t>
  </si>
  <si>
    <t>ESTACA TIPO HÉLICE CONTÍNUA, DIÂMETRO DE 30 CM EM SOLO</t>
  </si>
  <si>
    <t>ARMADURA EM BARRA DE AÇO CA-50 (A OU B) FYK = 500 MPA</t>
  </si>
  <si>
    <t>CONCRETO USINADO, FCK = 30 MPA - PARA BOMBEAMENTO EM ESTACA HÉLICE CONTÍNUA</t>
  </si>
  <si>
    <t>FORMA EM MADEIRA COMUM PARA FUNDAÇÃO</t>
  </si>
  <si>
    <t>ALVENARIA DE EMBASAMENTO EM BLOCO DE CONCRETO DE 14 X 19 X 39 CM - CLASSE A</t>
  </si>
  <si>
    <t>CHAPISCO</t>
  </si>
  <si>
    <t>EMBOÇO COMUM</t>
  </si>
  <si>
    <t>IMPERMEABILIZAÇÃO EM ARGAMASSA POLIMÉRICA PARA UMIDADE E ÁGUA DE PERCOLAÇÃO</t>
  </si>
  <si>
    <t>REATERRO MANUAL PARA SIMPLES REGULARIZAÇÃO SEM COMPACTAÇÃO</t>
  </si>
  <si>
    <t>REMOÇÃO DE ENTULHO SEPARADO DE OBRA COM CAÇAMBA METÁLICA - TERRA, ALVENARIA, CONCRETO, ARGAMASSA, MADEIRA, PAPEL, PLÁSTICO OU METAL</t>
  </si>
  <si>
    <t>FORMA EM MADEIRA COMUM PARA ESTRUTURA</t>
  </si>
  <si>
    <t>LANÇAMENTO E ADENSAMENTO DE CONCRETO OU MASSA EM ESTRUTURA</t>
  </si>
  <si>
    <t>FORNECIMENTO E MONTAGEM DE ESTRUTURA EM AÇO ASTM-A36, SEM PINTURA</t>
  </si>
  <si>
    <t>MONTAGEM DE ESTRUTURA METÁLICA EM AÇO, SEM PINTURA</t>
  </si>
  <si>
    <t>ALVENARIA DE BLOCO CERÂMICO ESTRUTURAL, USO REVESTIDO, DE 14 CM</t>
  </si>
  <si>
    <t>ARGAMASSA GRAUTE</t>
  </si>
  <si>
    <t>DIVISÓRIA EM PLACAS DE GRANITO COM ESPESSURA DE 3 CM</t>
  </si>
  <si>
    <t>TELHAMENTO EM CHAPA DE AÇO PRÉ-PINTADA COM EPÓXI E POLIÉSTER, TIPO SANDUÍCHE, ESPESSURA DE 0,50 MM, COM POLIURETANO</t>
  </si>
  <si>
    <t>TELHA EM POLIÉSTER REFORÇADO COM FIBRAS DE VIDRO, PERFIL TRAPEZOIDAL 49</t>
  </si>
  <si>
    <t>CALHA, RUFO, AFINS EM CHAPA GALVANIZADA Nº 24 - CORTE 0,50 M</t>
  </si>
  <si>
    <t>REVESTIMENTO EM PLACA CERÂMICA ESMALTADA DE 20X20 CM, TIPO MONOCOLOR, ASSENTADO E REJUNTADO COM ARGAMASSA INDUSTRIALIZADA</t>
  </si>
  <si>
    <t>ARGAMASSA DE REGULARIZAÇÃO E/OU PROTEÇÃO</t>
  </si>
  <si>
    <t>PLACA CERÂMICA ESMALTADA ANTIDERRAPANTE PEI-5 PARA ÁREA INTERNA COM SAÍDA PARA O EXTERIOR, GRUPO DE ABSORÇÃO BIIA, RESISTÊNCIA QUÍMICA A, ASSENTADO COM ARGAMASSA COLANTE INDUSTRIALIZADA</t>
  </si>
  <si>
    <t>REJUNTAMENTO EM PLACAS CERÂMICAS COM CIMENTO BRANCO, JUNTAS ACIMA DE 3 ATÉ 5 MM</t>
  </si>
  <si>
    <t>RODAPÉ EM PLACA CERÂMICA ESMALTADA ANTIDERRAPANTE PEI-5 PARA ÁREA INTERNA COM SAÍDA PARA O EXTERIOR, GRUPO DE ABSORÇÃO BIIA, RESISTÊNCIA QUÍMICA A, ASSENTADO COM ARGAMASSA COLANTE INDUSTRIALIZADA</t>
  </si>
  <si>
    <t>PORTA LISA COM BATENTE MADEIRA - 80 X 210 CM</t>
  </si>
  <si>
    <t>PORTA VENEZIANA DE ABRIR EM ALUMÍNIO, LINHA COMERCIAL</t>
  </si>
  <si>
    <t>PORTA DE ENTRADA DE CORRER EM ALUMÍNIO, SOB MEDIDA</t>
  </si>
  <si>
    <t>CAIXILHO EM ALUMÍNIO BASCULANTE, SOB MEDIDA</t>
  </si>
  <si>
    <t>PORTA EM ALUMÍNIO ANODIZADO DE CORRER, SOB MEDIDA - BRONZE/PRETO</t>
  </si>
  <si>
    <t>CAIXILHO EM ALUMÍNIO FIXO, SOB MEDIDA</t>
  </si>
  <si>
    <t>CAIXILHO EM ALUMÍNIO ANODIZADO FIXO, SOB MEDIDA - BRONZE/PRETO</t>
  </si>
  <si>
    <t>CAIXILHO TIPO VENEZIANA INDUSTRIAL COM MONTANTES EM ALUMÍNIO E ALETAS EM FIBRA DE VIDRO</t>
  </si>
  <si>
    <t>VIDRO TEMPERADO INCOLOR DE 10 MM</t>
  </si>
  <si>
    <t>VIDRO LISO LAMINADO LEITOSO DE 6 MM</t>
  </si>
  <si>
    <t>VIDRO TEMPERADO INCOLOR DE 8 MM</t>
  </si>
  <si>
    <t>TINTA LÁTEX EM MASSA, INCLUSIVE PREPARO</t>
  </si>
  <si>
    <t>ESMALTE À BASE DE ÁGUA EM MASSA, INCLUSIVE PREPARO</t>
  </si>
  <si>
    <t>PREPARO DE BASE PARA SUPERFÍCIE METÁLICA COM FUNDO ANTIOXIDANTE</t>
  </si>
  <si>
    <t>BACIA SIFONADA COM CAIXA DE DESCARGA ACOPLADA SEM TAMPA - 6 LITROS</t>
  </si>
  <si>
    <t>TAMPA DE PLÁSTICO PARA BACIA SANITÁRIA</t>
  </si>
  <si>
    <t>CUBA DE LOUÇA DE EMBUTIR OVAL</t>
  </si>
  <si>
    <t>MICTÓRIO DE LOUÇA SIFONADO AUTO ASPIRANTE</t>
  </si>
  <si>
    <t>LAVATÓRIO DE LOUÇA PARA CANTO SEM COLUNA PARA PESSOAS COM MOBILIDADE REDUZIDA</t>
  </si>
  <si>
    <t>TAMPO/BANCADA EM GRANITO, COM FRONTÃO, ESPESSURA DE 2 CM, ACABAMENTO POLIDO</t>
  </si>
  <si>
    <t>TORNEIRA DE MESA AUTOMÁTICA, ACIONAMENTO HIDROMECÂNICO, EM LATÃO CROMADO, DN= 1/2´OU 3/4´</t>
  </si>
  <si>
    <t>TORNEIRA DE MESA PARA LAVATÓRIO, ACIONAMENTO HIDROMECÂNICO COM ALAVANCA, REGISTRO INTEGRADO REGULADOR DE VAZÃO, EM LATÃO CROMADO, DN= 1/2´</t>
  </si>
  <si>
    <t>DISPENSER TOALHEIRO EM ABS, PARA FOLHAS</t>
  </si>
  <si>
    <t>DISPENSER PAPEL HIGIÊNICO EM ABS PARA ROLÃO 300 / 600 M, COM VISOR</t>
  </si>
  <si>
    <t>SABONETEIRA TIPO DISPENSER, PARA REFIL DE 800 ML</t>
  </si>
  <si>
    <t>BARRA DE APOIO RETA, PARA PESSOAS COM MOBILIDADE REDUZIDA, EM TUBO DE AÇO INOXIDÁVEL DE 1 1/2´ X 800 MM</t>
  </si>
  <si>
    <t>TORNEIRA DE MESA PARA PIA COM BICA MÓVEL E AREJADOR EM LATÃO FUNDIDO CROMADO</t>
  </si>
  <si>
    <t>CUBA EM AÇO INOXIDÁVEL SIMPLES DE 500X400X400MM</t>
  </si>
  <si>
    <t>ENTRADA COMPLETA DE ÁGUA COM ABRIGO E REGISTRO DE GAVETA, DN= 3/4´</t>
  </si>
  <si>
    <t>TUBO DE PVC RÍGIDO SOLDÁVEL MARROM, DN= 25 MM, (3/4´), INCLUSIVE CONEXÕES</t>
  </si>
  <si>
    <t>TUBO DE PVC RÍGIDO SOLDÁVEL MARROM, DN= 50 MM, (1 1/2´), INCLUSIVE CONEXÕES</t>
  </si>
  <si>
    <t>REGISTRO DE GAVETA EM LATÃO FUNDIDO CROMADO COM CANOPLA, DN= 3/4´ - LINHA ESPECIAL</t>
  </si>
  <si>
    <t>VÁLVULA DE DESCARGA COM REGISTRO PRÓPRIO, DN= 1 1/2´</t>
  </si>
  <si>
    <t>RESERVATÓRIO EM POLIETILENO COM TAMPA DE ROSCA - CAPACIDADE DE 1.000 LITROS</t>
  </si>
  <si>
    <t>TORNEIRA DE BOIA, DN= 3/4´</t>
  </si>
  <si>
    <t>REGISTRO DE GAVETA EM LATÃO FUNDIDO SEM ACABAMENTO, DN= 1´</t>
  </si>
  <si>
    <t>TUBO DE PVC RÍGIDO BRANCO, PONTAS LISAS, SOLDÁVEL, LINHA ESGOTO SÉRIE NORMAL, DN= 40 MM, INCLUSIVE CONEXÕES</t>
  </si>
  <si>
    <t>TUBO DE PVC RÍGIDO BRANCO PXB COM VIROLA E ANEL DE BORRACHA, LINHA ESGOTO SÉRIE NORMAL, DN= 50 MM, INCLUSIVE CONEXÕES</t>
  </si>
  <si>
    <t>TUBO DE PVC RÍGIDO BRANCO PXB COM VIROLA E ANEL DE BORRACHA, LINHA ESGOTO SÉRIE NORMAL, DN= 75 MM, INCLUSIVE CONEXÕES</t>
  </si>
  <si>
    <t>CAIXA SIFONADA DE PVC RÍGIDO DE 150 X 150 X 50 MM, COM GRELHA</t>
  </si>
  <si>
    <t>CAIXA DE AREIA EM PVC, DIÂMETRO NOMINAL DE 100 MM</t>
  </si>
  <si>
    <t>QUADRO DE DISTRIBUIÇÃO UNIVERSAL DE EMBUTIR, PARA DISJUNTORES 16 DIN / 12 BOLT-ON - 150 A - SEM COMPONENTES</t>
  </si>
  <si>
    <t>ELETRODUTO DE PVC RÍGIDO ROSCÁVEL DE 3/4´ - COM ACESSÓRIOS</t>
  </si>
  <si>
    <t>DISJUNTOR TERMOMAGNÉTICO, BIPOLAR 220/380 V, CORRENTE DE 10 A ATÉ 50 A</t>
  </si>
  <si>
    <t>DISJUNTOR SÉRIE UNIVERSAL, EM CAIXA MOLDADA, TÉRMICO E MAGNÉTICO FIXOS, BIPOLAR 480 V, CORRENTE DE 60 A ATÉ 100 A</t>
  </si>
  <si>
    <t>SUPRESSOR DE SURTO MONOFÁSICO, CORRENTE NOMINAL 20 KA, IMAX. DE SURTO 50 ATÉ 80 KA</t>
  </si>
  <si>
    <t>DISPOSITIVO DIFERENCIAL RESIDUAL DE 63 A X 30 MA - 4 POLOS</t>
  </si>
  <si>
    <t>BARRAMENTO DE COBRE NU</t>
  </si>
  <si>
    <t>CAIXA EM PVC DE 4´ X 2´</t>
  </si>
  <si>
    <t>CAIXA EM PVC OCTOGONAL DE 4´ X 4´</t>
  </si>
  <si>
    <t>INTERRUPTOR COM 1 TECLA SIMPLES E PLACA</t>
  </si>
  <si>
    <t>INTERRUPTOR COM 2 TECLAS SIMPLES E PLACA</t>
  </si>
  <si>
    <t>CONJUNTO 1 INTERRUPTOR SIMPLES E 1 TOMADA 2P+T DE 10 A, COMPLETO</t>
  </si>
  <si>
    <t>TOMADA 2P+T DE 10 A - 250 V, COMPLETA</t>
  </si>
  <si>
    <t>TOMADA 2P+T DE 20 A - 250 V, COMPLETA</t>
  </si>
  <si>
    <t>CABO DE COBRE DE 1,5 MM², ISOLAMENTO 750 V - ISOLAÇÃO EM PVC 70°C</t>
  </si>
  <si>
    <t>CABO DE COBRE DE 2,5 MM², ISOLAMENTO 750 V - ISOLAÇÃO EM PVC 70°C</t>
  </si>
  <si>
    <t>CABO DE COBRE DE 4 MM², ISOLAMENTO 750 V - ISOLAÇÃO EM PVC 70°C</t>
  </si>
  <si>
    <t>CABO DE COBRE FLEXÍVEL DE 16 MM², ISOLAMENTO 0,6/1KV - ISOLAÇÃO HEPR 90°C</t>
  </si>
  <si>
    <t>LUMINÁRIA RETANGULAR DE SOBREPOR TIPO CALHA ABERTA, PARA 2 LÂMPADAS FLUORESCENTES TUBULARES DE 32 W</t>
  </si>
  <si>
    <t>LÂMPADA FLUORESCENTE TUBULAR, BASE BIPINO BILATERAL DE 32 W</t>
  </si>
  <si>
    <t>CAPTOR TIPO FRANKLIN, H= 300 MM, 4 PONTOS, 2 DESCIDAS, ACABAMENTO CROMADO</t>
  </si>
  <si>
    <t>CAPTOR TIPO TERMINAL AÉREO, H= 300 MM EM ALUMÍNIO</t>
  </si>
  <si>
    <t>ISOLADOR GALVANIZADO USO GERAL, REFORÇADO PARA FIXAÇÃO A 90°</t>
  </si>
  <si>
    <t>ISOLADOR GALVANIZADO PARA MASTRO DE DIÂMETRO 2´, REFORÇADO COM 2 DESCIDAS</t>
  </si>
  <si>
    <t>BRAÇADEIRA DE CONTRAVENTAGEM PARA MASTRO DE DIÂMETRO 2´</t>
  </si>
  <si>
    <t>APOIO PARA MASTRO DE DIÂMETRO 2´</t>
  </si>
  <si>
    <t>BASE PARA MASTRO DE DIÂMETRO 2´</t>
  </si>
  <si>
    <t>MASTRO SIMPLES GALVANIZADO DE DIÂMETRO 2´</t>
  </si>
  <si>
    <t>SINALIZADOR DE OBSTÁCULO SIMPLES, SEM CÉLULA FOTOELÉTRICA</t>
  </si>
  <si>
    <t>CAIXA DE INSPEÇÃO SUSPENSA</t>
  </si>
  <si>
    <t>CONECTOR CABO/HASTE DE 3/4´</t>
  </si>
  <si>
    <t>CONECTOR DE EMENDA EM LATÃO PARA CABO DE ATÉ 50 MM² COM 4 PARAFUSOS</t>
  </si>
  <si>
    <t>HASTE DE ATERRAMENTO DE 5/8´ X 3 M</t>
  </si>
  <si>
    <t>CLIPS DE FIXAÇÃO PARA VERGALHÃO EM AÇO GALVANIZADO DE 3/8´</t>
  </si>
  <si>
    <t>BARRA CONDUTORA CHATA EM ALUMÍNIO DE 3/4´ X 1/4´, INCLUSIVE ACESSÓRIOS DE FIXAÇÃO</t>
  </si>
  <si>
    <t>TAMPA PARA CAIXA DE INSPEÇÃO CILÍNDRICA, AÇO GALVANIZADO</t>
  </si>
  <si>
    <t>SOLDA EXOTÉRMICA CONEXÃO CABO-CABO HORIZONTAL EM X, BITOLA DO CABO DE 16-16MM² A 35-35MM²</t>
  </si>
  <si>
    <t>SOLDA EXOTÉRMICA CONEXÃO CABO-CABO HORIZONTAL EM X, BITOLA DO CABO DE 50-25MM² A 95-50MM²</t>
  </si>
  <si>
    <t>SOLDA EXOTÉRMICA CONEXÃO CABO-CABO HORIZONTAL EM T, BITOLA DO CABO DE 16-16MM² A 50-35MM², 70-35MM² E 95-35MM²</t>
  </si>
  <si>
    <t>ALVENARIA DE BLOCO DE CONCRETO DE VEDAÇÃO DE 14 X 19 X 39 CM - CLASSE C</t>
  </si>
  <si>
    <t>ELABORAÇÃO DE PROJETO DE ADEQUAÇÃO DE ENTRADA DE ENERGIA ELÉTRICA JUNTO A CONCESSIONÁRIA, COM MEDIÇÃO EM MÉDIA TENSÃO, SUBESTAÇÃO SIMPLIFICADA E DEMANDA DE 75 KVA A 300 KVA</t>
  </si>
  <si>
    <t>BDI 0,00%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</si>
</sst>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\ ;\-#,##0.00\ ;&quot; -&quot;#\ ;@\ "/>
    <numFmt numFmtId="165" formatCode="00\.00"/>
    <numFmt numFmtId="166" formatCode="_(* #,##0.00_);_(* \(#,##0.00\);_(* &quot;-&quot;??_);_(@_)"/>
    <numFmt numFmtId="167" formatCode="#,##0.00_ ;\-#,##0.00\ "/>
    <numFmt numFmtId="168" formatCode="mm/yy"/>
    <numFmt numFmtId="169" formatCode="_(* #,##0_);_(* \(#,##0\);_(* &quot;-&quot;??_);_(@_)"/>
    <numFmt numFmtId="170" formatCode="[$-416]mmm\-yy;@"/>
    <numFmt numFmtId="172" formatCode="_(&quot;Cr$&quot;* #,##0.00_);_(&quot;Cr$&quot;* \(#,##0.00\);_(&quot;Cr$&quot;* &quot;-&quot;??_);_(@_)"/>
    <numFmt numFmtId="173" formatCode="&quot;R$&quot;\ #,##0.00"/>
    <numFmt numFmtId="174" formatCode="_(&quot;R$ &quot;* #,##0.00_);_(&quot;R$ &quot;* \(#,##0.00\);_(&quot;R$ &quot;* \-??_);_(@_)"/>
    <numFmt numFmtId="175" formatCode="0\.00"/>
  </numFmts>
  <fonts count="39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ang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0"/>
      <color indexed="8"/>
      <name val="Arial"/>
      <family val="2"/>
    </font>
    <font>
      <sz val="1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 Unicode MS"/>
      <family val="2"/>
    </font>
    <font>
      <b/>
      <sz val="9"/>
      <name val="Arial"/>
      <family val="2"/>
    </font>
    <font>
      <b/>
      <sz val="9"/>
      <color indexed="8"/>
      <name val="Arial Unicode MS"/>
      <family val="2"/>
    </font>
    <font>
      <sz val="9"/>
      <name val="Arial Unicode MS"/>
      <family val="2"/>
    </font>
    <font>
      <b/>
      <sz val="9"/>
      <color rgb="FFFF0000"/>
      <name val="Arial"/>
      <family val="2"/>
    </font>
    <font>
      <sz val="9"/>
      <color indexed="30"/>
      <name val="Arial"/>
      <family val="2"/>
    </font>
    <font>
      <b/>
      <sz val="9"/>
      <color indexed="12"/>
      <name val="Arial"/>
      <family val="2"/>
    </font>
    <font>
      <sz val="9"/>
      <color rgb="FFFF0000"/>
      <name val="Arial"/>
      <family val="2"/>
    </font>
    <font>
      <b/>
      <sz val="9"/>
      <color indexed="30"/>
      <name val="Arial Unicode MS"/>
      <family val="2"/>
    </font>
    <font>
      <b/>
      <sz val="9"/>
      <color indexed="8"/>
      <name val="Arial"/>
      <family val="2"/>
    </font>
    <font>
      <sz val="9"/>
      <color indexed="12"/>
      <name val="Arial"/>
      <family val="2"/>
    </font>
    <font>
      <sz val="9"/>
      <color indexed="6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b/>
      <sz val="15"/>
      <name val="Arial"/>
      <family val="2"/>
    </font>
    <font>
      <i/>
      <sz val="9"/>
      <name val="Arial"/>
      <family val="2"/>
    </font>
    <font>
      <sz val="15"/>
      <name val="Arial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sz val="10"/>
      <color rgb="FFFF0000"/>
      <name val="Arial"/>
      <family val="2"/>
    </font>
    <font>
      <sz val="9"/>
      <color indexed="8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8">
    <xf numFmtId="0" fontId="0" fillId="0" borderId="0"/>
    <xf numFmtId="164" fontId="6" fillId="0" borderId="0" applyFill="0" applyBorder="0" applyAlignment="0" applyProtection="0"/>
    <xf numFmtId="0" fontId="7" fillId="0" borderId="0"/>
    <xf numFmtId="0" fontId="7" fillId="0" borderId="0"/>
    <xf numFmtId="166" fontId="7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4" fillId="0" borderId="0"/>
    <xf numFmtId="0" fontId="12" fillId="0" borderId="0"/>
    <xf numFmtId="9" fontId="7" fillId="0" borderId="0" applyFont="0" applyFill="0" applyBorder="0" applyAlignment="0" applyProtection="0"/>
    <xf numFmtId="0" fontId="13" fillId="0" borderId="0"/>
    <xf numFmtId="0" fontId="3" fillId="0" borderId="0"/>
    <xf numFmtId="0" fontId="3" fillId="0" borderId="0"/>
    <xf numFmtId="0" fontId="35" fillId="0" borderId="0" applyFont="0" applyFill="0" applyBorder="0" applyAlignment="0" applyProtection="0"/>
    <xf numFmtId="166" fontId="35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7" fillId="0" borderId="0" applyFont="0" applyFill="0" applyBorder="0" applyAlignment="0" applyProtection="0"/>
    <xf numFmtId="0" fontId="1" fillId="0" borderId="0"/>
    <xf numFmtId="0" fontId="11" fillId="0" borderId="0" applyProtection="0"/>
    <xf numFmtId="166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35" fillId="0" borderId="0"/>
    <xf numFmtId="0" fontId="7" fillId="0" borderId="0"/>
  </cellStyleXfs>
  <cellXfs count="306">
    <xf numFmtId="0" fontId="0" fillId="0" borderId="0" xfId="0"/>
    <xf numFmtId="0" fontId="14" fillId="0" borderId="2" xfId="14" applyFont="1" applyBorder="1" applyAlignment="1">
      <alignment vertical="center"/>
    </xf>
    <xf numFmtId="0" fontId="14" fillId="0" borderId="3" xfId="14" applyFont="1" applyBorder="1" applyAlignment="1">
      <alignment vertical="center"/>
    </xf>
    <xf numFmtId="0" fontId="14" fillId="0" borderId="4" xfId="14" applyFont="1" applyBorder="1" applyAlignment="1">
      <alignment vertical="center"/>
    </xf>
    <xf numFmtId="0" fontId="14" fillId="0" borderId="0" xfId="14" applyFont="1"/>
    <xf numFmtId="2" fontId="14" fillId="0" borderId="0" xfId="14" applyNumberFormat="1" applyFont="1"/>
    <xf numFmtId="0" fontId="15" fillId="0" borderId="5" xfId="14" applyFont="1" applyBorder="1" applyAlignment="1">
      <alignment vertical="center"/>
    </xf>
    <xf numFmtId="0" fontId="14" fillId="0" borderId="6" xfId="14" applyFont="1" applyBorder="1"/>
    <xf numFmtId="0" fontId="16" fillId="0" borderId="0" xfId="14" applyFont="1" applyAlignment="1">
      <alignment horizontal="left" vertical="center"/>
    </xf>
    <xf numFmtId="0" fontId="15" fillId="0" borderId="0" xfId="14" applyFont="1" applyAlignment="1">
      <alignment vertical="center"/>
    </xf>
    <xf numFmtId="0" fontId="16" fillId="0" borderId="0" xfId="14" applyFont="1" applyAlignment="1">
      <alignment horizontal="center" vertical="center"/>
    </xf>
    <xf numFmtId="168" fontId="17" fillId="0" borderId="0" xfId="14" applyNumberFormat="1" applyFont="1" applyAlignment="1">
      <alignment vertical="center"/>
    </xf>
    <xf numFmtId="168" fontId="17" fillId="0" borderId="5" xfId="14" applyNumberFormat="1" applyFont="1" applyBorder="1" applyAlignment="1">
      <alignment vertical="center"/>
    </xf>
    <xf numFmtId="17" fontId="16" fillId="0" borderId="6" xfId="14" applyNumberFormat="1" applyFont="1" applyBorder="1" applyAlignment="1">
      <alignment horizontal="left" vertical="center"/>
    </xf>
    <xf numFmtId="0" fontId="18" fillId="0" borderId="5" xfId="14" applyFont="1" applyBorder="1" applyAlignment="1">
      <alignment vertical="center"/>
    </xf>
    <xf numFmtId="0" fontId="19" fillId="0" borderId="6" xfId="14" applyFont="1" applyBorder="1"/>
    <xf numFmtId="0" fontId="14" fillId="0" borderId="0" xfId="14" applyFont="1" applyAlignment="1">
      <alignment vertical="center"/>
    </xf>
    <xf numFmtId="0" fontId="18" fillId="0" borderId="0" xfId="14" applyFont="1" applyAlignment="1">
      <alignment vertical="center"/>
    </xf>
    <xf numFmtId="0" fontId="16" fillId="0" borderId="6" xfId="14" applyFont="1" applyBorder="1" applyAlignment="1">
      <alignment vertical="center"/>
    </xf>
    <xf numFmtId="17" fontId="16" fillId="0" borderId="6" xfId="14" applyNumberFormat="1" applyFont="1" applyBorder="1" applyAlignment="1">
      <alignment vertical="center"/>
    </xf>
    <xf numFmtId="0" fontId="16" fillId="0" borderId="0" xfId="14" applyFont="1" applyAlignment="1">
      <alignment vertical="center"/>
    </xf>
    <xf numFmtId="0" fontId="18" fillId="0" borderId="7" xfId="14" applyFont="1" applyBorder="1" applyAlignment="1">
      <alignment vertical="center"/>
    </xf>
    <xf numFmtId="0" fontId="14" fillId="0" borderId="8" xfId="14" applyFont="1" applyBorder="1" applyAlignment="1">
      <alignment vertical="center"/>
    </xf>
    <xf numFmtId="0" fontId="15" fillId="0" borderId="9" xfId="14" applyFont="1" applyBorder="1" applyAlignment="1">
      <alignment vertical="center"/>
    </xf>
    <xf numFmtId="168" fontId="17" fillId="0" borderId="9" xfId="14" applyNumberFormat="1" applyFont="1" applyBorder="1" applyAlignment="1">
      <alignment vertical="center"/>
    </xf>
    <xf numFmtId="0" fontId="18" fillId="0" borderId="8" xfId="14" applyFont="1" applyBorder="1" applyAlignment="1">
      <alignment vertical="center"/>
    </xf>
    <xf numFmtId="168" fontId="17" fillId="0" borderId="5" xfId="14" applyNumberFormat="1" applyFont="1" applyBorder="1"/>
    <xf numFmtId="0" fontId="15" fillId="0" borderId="0" xfId="14" applyFont="1" applyAlignment="1">
      <alignment horizontal="right"/>
    </xf>
    <xf numFmtId="0" fontId="15" fillId="0" borderId="0" xfId="14" applyFont="1"/>
    <xf numFmtId="168" fontId="17" fillId="0" borderId="0" xfId="14" applyNumberFormat="1" applyFont="1"/>
    <xf numFmtId="0" fontId="15" fillId="0" borderId="6" xfId="14" applyFont="1" applyBorder="1"/>
    <xf numFmtId="0" fontId="18" fillId="0" borderId="2" xfId="14" applyFont="1" applyBorder="1" applyAlignment="1">
      <alignment horizontal="center" vertical="center" wrapText="1"/>
    </xf>
    <xf numFmtId="0" fontId="16" fillId="0" borderId="10" xfId="14" applyFont="1" applyBorder="1" applyAlignment="1">
      <alignment horizontal="center" vertical="center" wrapText="1"/>
    </xf>
    <xf numFmtId="0" fontId="16" fillId="0" borderId="13" xfId="14" applyFont="1" applyBorder="1" applyAlignment="1">
      <alignment horizontal="center" vertical="center" wrapText="1"/>
    </xf>
    <xf numFmtId="0" fontId="16" fillId="0" borderId="5" xfId="14" applyFont="1" applyBorder="1" applyAlignment="1">
      <alignment horizontal="center" vertical="center" wrapText="1"/>
    </xf>
    <xf numFmtId="0" fontId="16" fillId="0" borderId="14" xfId="14" applyFont="1" applyBorder="1" applyAlignment="1">
      <alignment horizontal="center" vertical="center" wrapText="1"/>
    </xf>
    <xf numFmtId="0" fontId="16" fillId="0" borderId="15" xfId="14" applyFont="1" applyBorder="1" applyAlignment="1">
      <alignment horizontal="center" vertical="center" wrapText="1"/>
    </xf>
    <xf numFmtId="0" fontId="16" fillId="0" borderId="1" xfId="14" applyFont="1" applyBorder="1" applyAlignment="1">
      <alignment horizontal="center" vertical="center" wrapText="1"/>
    </xf>
    <xf numFmtId="0" fontId="16" fillId="0" borderId="16" xfId="14" applyFont="1" applyBorder="1" applyAlignment="1">
      <alignment horizontal="center" vertical="center" wrapText="1"/>
    </xf>
    <xf numFmtId="0" fontId="16" fillId="0" borderId="7" xfId="14" applyFont="1" applyBorder="1" applyAlignment="1">
      <alignment horizontal="center" vertical="center" wrapText="1"/>
    </xf>
    <xf numFmtId="0" fontId="15" fillId="0" borderId="17" xfId="14" applyFont="1" applyBorder="1" applyAlignment="1">
      <alignment horizontal="center" vertical="center" wrapText="1"/>
    </xf>
    <xf numFmtId="0" fontId="16" fillId="0" borderId="18" xfId="14" applyFont="1" applyBorder="1" applyAlignment="1">
      <alignment horizontal="center" vertical="center" wrapText="1"/>
    </xf>
    <xf numFmtId="0" fontId="16" fillId="0" borderId="19" xfId="14" applyFont="1" applyBorder="1" applyAlignment="1">
      <alignment horizontal="center" vertical="center" wrapText="1"/>
    </xf>
    <xf numFmtId="0" fontId="16" fillId="0" borderId="20" xfId="14" applyFont="1" applyBorder="1" applyAlignment="1">
      <alignment horizontal="center" vertical="center" wrapText="1"/>
    </xf>
    <xf numFmtId="0" fontId="17" fillId="0" borderId="2" xfId="14" applyFont="1" applyBorder="1" applyAlignment="1">
      <alignment horizontal="center"/>
    </xf>
    <xf numFmtId="0" fontId="14" fillId="0" borderId="11" xfId="14" applyFont="1" applyBorder="1"/>
    <xf numFmtId="0" fontId="14" fillId="0" borderId="21" xfId="14" applyFont="1" applyBorder="1"/>
    <xf numFmtId="0" fontId="14" fillId="0" borderId="22" xfId="14" applyFont="1" applyBorder="1"/>
    <xf numFmtId="166" fontId="14" fillId="0" borderId="21" xfId="7" applyFont="1" applyFill="1" applyBorder="1" applyAlignment="1" applyProtection="1"/>
    <xf numFmtId="0" fontId="15" fillId="0" borderId="21" xfId="14" applyFont="1" applyBorder="1" applyAlignment="1">
      <alignment horizontal="center"/>
    </xf>
    <xf numFmtId="0" fontId="15" fillId="0" borderId="13" xfId="14" applyFont="1" applyBorder="1" applyAlignment="1">
      <alignment horizontal="center"/>
    </xf>
    <xf numFmtId="0" fontId="14" fillId="0" borderId="5" xfId="14" applyFont="1" applyBorder="1" applyAlignment="1">
      <alignment horizontal="center" vertical="center" wrapText="1"/>
    </xf>
    <xf numFmtId="0" fontId="10" fillId="0" borderId="21" xfId="14" applyFont="1" applyBorder="1" applyAlignment="1">
      <alignment vertical="center" wrapText="1"/>
    </xf>
    <xf numFmtId="10" fontId="16" fillId="2" borderId="21" xfId="13" applyNumberFormat="1" applyFont="1" applyFill="1" applyBorder="1" applyAlignment="1">
      <alignment horizontal="center" vertical="center" wrapText="1"/>
    </xf>
    <xf numFmtId="10" fontId="14" fillId="0" borderId="16" xfId="13" applyNumberFormat="1" applyFont="1" applyBorder="1" applyAlignment="1">
      <alignment horizontal="right" vertical="center" wrapText="1"/>
    </xf>
    <xf numFmtId="166" fontId="14" fillId="0" borderId="21" xfId="7" applyFont="1" applyFill="1" applyBorder="1" applyAlignment="1">
      <alignment vertical="center" wrapText="1"/>
    </xf>
    <xf numFmtId="166" fontId="16" fillId="0" borderId="16" xfId="7" applyFont="1" applyFill="1" applyBorder="1" applyAlignment="1">
      <alignment horizontal="right" vertical="center" wrapText="1"/>
    </xf>
    <xf numFmtId="166" fontId="14" fillId="0" borderId="21" xfId="7" applyFont="1" applyFill="1" applyBorder="1" applyAlignment="1">
      <alignment horizontal="center" vertical="center" wrapText="1"/>
    </xf>
    <xf numFmtId="166" fontId="14" fillId="0" borderId="22" xfId="7" applyFont="1" applyFill="1" applyBorder="1" applyAlignment="1">
      <alignment horizontal="center" vertical="center" wrapText="1"/>
    </xf>
    <xf numFmtId="166" fontId="14" fillId="0" borderId="16" xfId="7" applyFont="1" applyFill="1" applyBorder="1" applyAlignment="1">
      <alignment horizontal="right" vertical="center" wrapText="1"/>
    </xf>
    <xf numFmtId="10" fontId="16" fillId="0" borderId="21" xfId="13" applyNumberFormat="1" applyFont="1" applyFill="1" applyBorder="1" applyAlignment="1">
      <alignment horizontal="center" vertical="center" wrapText="1"/>
    </xf>
    <xf numFmtId="166" fontId="20" fillId="0" borderId="21" xfId="7" applyFont="1" applyFill="1" applyBorder="1" applyAlignment="1" applyProtection="1">
      <alignment horizontal="center" vertical="center" wrapText="1"/>
    </xf>
    <xf numFmtId="166" fontId="14" fillId="0" borderId="2" xfId="7" applyFont="1" applyFill="1" applyBorder="1" applyAlignment="1" applyProtection="1">
      <alignment vertical="center" wrapText="1"/>
    </xf>
    <xf numFmtId="0" fontId="16" fillId="0" borderId="4" xfId="14" applyFont="1" applyBorder="1" applyAlignment="1">
      <alignment vertical="center" wrapText="1"/>
    </xf>
    <xf numFmtId="166" fontId="14" fillId="0" borderId="11" xfId="7" applyFont="1" applyFill="1" applyBorder="1" applyAlignment="1">
      <alignment vertical="center" wrapText="1"/>
    </xf>
    <xf numFmtId="166" fontId="14" fillId="0" borderId="13" xfId="7" applyFont="1" applyFill="1" applyBorder="1" applyAlignment="1">
      <alignment vertical="center" wrapText="1"/>
    </xf>
    <xf numFmtId="166" fontId="14" fillId="0" borderId="5" xfId="7" applyFont="1" applyFill="1" applyBorder="1" applyAlignment="1" applyProtection="1">
      <alignment vertical="center" wrapText="1"/>
    </xf>
    <xf numFmtId="0" fontId="16" fillId="0" borderId="0" xfId="14" applyFont="1" applyAlignment="1">
      <alignment vertical="center" wrapText="1"/>
    </xf>
    <xf numFmtId="166" fontId="16" fillId="0" borderId="21" xfId="7" applyFont="1" applyFill="1" applyBorder="1" applyAlignment="1">
      <alignment vertical="center" wrapText="1"/>
    </xf>
    <xf numFmtId="0" fontId="14" fillId="0" borderId="7" xfId="14" applyFont="1" applyBorder="1" applyAlignment="1">
      <alignment horizontal="center" vertical="center" wrapText="1"/>
    </xf>
    <xf numFmtId="0" fontId="14" fillId="0" borderId="9" xfId="14" applyFont="1" applyBorder="1" applyAlignment="1">
      <alignment vertical="center" wrapText="1"/>
    </xf>
    <xf numFmtId="169" fontId="14" fillId="0" borderId="18" xfId="7" applyNumberFormat="1" applyFont="1" applyFill="1" applyBorder="1" applyAlignment="1">
      <alignment horizontal="center" vertical="center" wrapText="1"/>
    </xf>
    <xf numFmtId="166" fontId="14" fillId="0" borderId="20" xfId="7" applyFont="1" applyFill="1" applyBorder="1" applyAlignment="1">
      <alignment horizontal="right" vertical="center" wrapText="1"/>
    </xf>
    <xf numFmtId="2" fontId="14" fillId="0" borderId="0" xfId="7" applyNumberFormat="1" applyFont="1"/>
    <xf numFmtId="168" fontId="17" fillId="0" borderId="5" xfId="14" applyNumberFormat="1" applyFont="1" applyBorder="1" applyAlignment="1">
      <alignment vertical="center" wrapText="1"/>
    </xf>
    <xf numFmtId="0" fontId="15" fillId="0" borderId="0" xfId="14" applyFont="1" applyAlignment="1">
      <alignment vertical="center" wrapText="1"/>
    </xf>
    <xf numFmtId="168" fontId="17" fillId="0" borderId="0" xfId="14" applyNumberFormat="1" applyFont="1" applyAlignment="1">
      <alignment vertical="center" wrapText="1"/>
    </xf>
    <xf numFmtId="0" fontId="15" fillId="0" borderId="6" xfId="14" applyFont="1" applyBorder="1" applyAlignment="1">
      <alignment vertical="center" wrapText="1"/>
    </xf>
    <xf numFmtId="0" fontId="15" fillId="0" borderId="5" xfId="14" applyFont="1" applyBorder="1" applyAlignment="1">
      <alignment vertical="center" wrapText="1"/>
    </xf>
    <xf numFmtId="10" fontId="21" fillId="0" borderId="0" xfId="14" applyNumberFormat="1" applyFont="1" applyAlignment="1">
      <alignment horizontal="center"/>
    </xf>
    <xf numFmtId="43" fontId="16" fillId="0" borderId="6" xfId="14" applyNumberFormat="1" applyFont="1" applyBorder="1" applyAlignment="1">
      <alignment vertical="center" wrapText="1"/>
    </xf>
    <xf numFmtId="0" fontId="16" fillId="0" borderId="5" xfId="14" applyFont="1" applyBorder="1" applyAlignment="1">
      <alignment vertical="center" wrapText="1"/>
    </xf>
    <xf numFmtId="0" fontId="21" fillId="0" borderId="0" xfId="14" applyFont="1" applyAlignment="1">
      <alignment horizontal="center"/>
    </xf>
    <xf numFmtId="166" fontId="14" fillId="0" borderId="6" xfId="7" applyFont="1" applyFill="1" applyBorder="1" applyAlignment="1">
      <alignment vertical="center" wrapText="1"/>
    </xf>
    <xf numFmtId="0" fontId="16" fillId="0" borderId="7" xfId="14" applyFont="1" applyBorder="1" applyAlignment="1">
      <alignment vertical="center" wrapText="1"/>
    </xf>
    <xf numFmtId="0" fontId="14" fillId="0" borderId="9" xfId="14" applyFont="1" applyBorder="1"/>
    <xf numFmtId="166" fontId="14" fillId="0" borderId="8" xfId="7" applyFont="1" applyFill="1" applyBorder="1" applyAlignment="1">
      <alignment vertical="center" wrapText="1"/>
    </xf>
    <xf numFmtId="0" fontId="14" fillId="0" borderId="0" xfId="14" applyFont="1" applyAlignment="1">
      <alignment horizontal="center" vertical="center" wrapText="1"/>
    </xf>
    <xf numFmtId="0" fontId="22" fillId="0" borderId="0" xfId="14" applyFont="1" applyAlignment="1">
      <alignment vertical="center" wrapText="1"/>
    </xf>
    <xf numFmtId="10" fontId="14" fillId="0" borderId="0" xfId="13" applyNumberFormat="1" applyFont="1" applyFill="1" applyBorder="1" applyAlignment="1">
      <alignment vertical="center" wrapText="1"/>
    </xf>
    <xf numFmtId="0" fontId="23" fillId="0" borderId="0" xfId="14" applyFont="1" applyAlignment="1">
      <alignment vertical="center"/>
    </xf>
    <xf numFmtId="168" fontId="17" fillId="0" borderId="0" xfId="14" applyNumberFormat="1" applyFont="1" applyAlignment="1">
      <alignment horizontal="center" vertical="center"/>
    </xf>
    <xf numFmtId="0" fontId="24" fillId="0" borderId="0" xfId="14" applyFont="1" applyAlignment="1">
      <alignment vertical="center"/>
    </xf>
    <xf numFmtId="0" fontId="18" fillId="0" borderId="0" xfId="14" applyFont="1" applyAlignment="1">
      <alignment horizontal="center" vertical="center" wrapText="1"/>
    </xf>
    <xf numFmtId="0" fontId="16" fillId="0" borderId="0" xfId="14" applyFont="1" applyAlignment="1">
      <alignment horizontal="center" vertical="center" wrapText="1"/>
    </xf>
    <xf numFmtId="0" fontId="15" fillId="0" borderId="0" xfId="14" applyFont="1" applyAlignment="1">
      <alignment horizontal="center" vertical="center" wrapText="1"/>
    </xf>
    <xf numFmtId="0" fontId="14" fillId="0" borderId="0" xfId="14" applyFont="1" applyAlignment="1">
      <alignment vertical="center" wrapText="1"/>
    </xf>
    <xf numFmtId="10" fontId="14" fillId="0" borderId="0" xfId="13" applyNumberFormat="1" applyFont="1" applyFill="1" applyBorder="1" applyAlignment="1">
      <alignment horizontal="center" vertical="center" wrapText="1"/>
    </xf>
    <xf numFmtId="166" fontId="14" fillId="0" borderId="0" xfId="7" applyFont="1" applyFill="1" applyBorder="1" applyAlignment="1">
      <alignment vertical="center" wrapText="1"/>
    </xf>
    <xf numFmtId="169" fontId="14" fillId="0" borderId="0" xfId="7" applyNumberFormat="1" applyFont="1" applyFill="1" applyBorder="1" applyAlignment="1">
      <alignment vertical="center" wrapText="1"/>
    </xf>
    <xf numFmtId="10" fontId="16" fillId="0" borderId="0" xfId="13" applyNumberFormat="1" applyFont="1" applyFill="1" applyBorder="1" applyAlignment="1">
      <alignment horizontal="center" vertical="center" wrapText="1"/>
    </xf>
    <xf numFmtId="0" fontId="25" fillId="0" borderId="0" xfId="14" applyFont="1" applyAlignment="1">
      <alignment vertical="center" wrapText="1"/>
    </xf>
    <xf numFmtId="166" fontId="26" fillId="0" borderId="0" xfId="7" applyFont="1" applyFill="1" applyBorder="1" applyAlignment="1" applyProtection="1">
      <alignment vertical="center" wrapText="1"/>
    </xf>
    <xf numFmtId="166" fontId="14" fillId="0" borderId="0" xfId="7" applyFont="1" applyFill="1" applyBorder="1" applyAlignment="1" applyProtection="1">
      <alignment vertical="center" wrapText="1"/>
    </xf>
    <xf numFmtId="166" fontId="16" fillId="0" borderId="0" xfId="7" applyFont="1" applyFill="1" applyBorder="1" applyAlignment="1">
      <alignment vertical="center" wrapText="1"/>
    </xf>
    <xf numFmtId="0" fontId="18" fillId="0" borderId="0" xfId="14" applyFont="1" applyAlignment="1">
      <alignment vertical="center" wrapText="1"/>
    </xf>
    <xf numFmtId="43" fontId="16" fillId="0" borderId="0" xfId="14" applyNumberFormat="1" applyFont="1" applyAlignment="1">
      <alignment vertical="center" wrapText="1"/>
    </xf>
    <xf numFmtId="0" fontId="21" fillId="0" borderId="0" xfId="14" applyFont="1" applyAlignment="1">
      <alignment vertical="center" wrapText="1"/>
    </xf>
    <xf numFmtId="0" fontId="16" fillId="0" borderId="0" xfId="14" applyFont="1" applyAlignment="1">
      <alignment horizontal="center"/>
    </xf>
    <xf numFmtId="0" fontId="15" fillId="0" borderId="0" xfId="14" applyFont="1" applyAlignment="1">
      <alignment horizontal="center"/>
    </xf>
    <xf numFmtId="10" fontId="16" fillId="0" borderId="0" xfId="14" applyNumberFormat="1" applyFont="1" applyAlignment="1">
      <alignment horizontal="center"/>
    </xf>
    <xf numFmtId="0" fontId="17" fillId="0" borderId="0" xfId="14" applyFont="1" applyAlignment="1">
      <alignment horizontal="center"/>
    </xf>
    <xf numFmtId="0" fontId="16" fillId="0" borderId="0" xfId="14" applyFont="1" applyAlignment="1">
      <alignment horizontal="left"/>
    </xf>
    <xf numFmtId="10" fontId="16" fillId="0" borderId="0" xfId="13" applyNumberFormat="1" applyFont="1" applyBorder="1" applyAlignment="1">
      <alignment horizontal="center"/>
    </xf>
    <xf numFmtId="169" fontId="14" fillId="0" borderId="0" xfId="7" applyNumberFormat="1" applyFont="1"/>
    <xf numFmtId="169" fontId="14" fillId="0" borderId="0" xfId="14" applyNumberFormat="1" applyFont="1"/>
    <xf numFmtId="0" fontId="14" fillId="0" borderId="0" xfId="14" applyFont="1" applyAlignment="1">
      <alignment horizontal="center"/>
    </xf>
    <xf numFmtId="165" fontId="7" fillId="0" borderId="2" xfId="2" applyNumberFormat="1" applyBorder="1" applyAlignment="1">
      <alignment horizontal="center"/>
    </xf>
    <xf numFmtId="0" fontId="7" fillId="0" borderId="4" xfId="2" applyBorder="1"/>
    <xf numFmtId="43" fontId="14" fillId="0" borderId="4" xfId="7" applyNumberFormat="1" applyFont="1" applyFill="1" applyBorder="1"/>
    <xf numFmtId="0" fontId="14" fillId="0" borderId="4" xfId="2" applyFont="1" applyBorder="1"/>
    <xf numFmtId="165" fontId="28" fillId="0" borderId="5" xfId="2" applyNumberFormat="1" applyFont="1" applyBorder="1" applyAlignment="1">
      <alignment horizontal="center" vertical="center"/>
    </xf>
    <xf numFmtId="0" fontId="29" fillId="0" borderId="0" xfId="2" applyFont="1" applyAlignment="1">
      <alignment vertical="center"/>
    </xf>
    <xf numFmtId="43" fontId="24" fillId="0" borderId="0" xfId="7" applyNumberFormat="1" applyFont="1" applyFill="1" applyBorder="1"/>
    <xf numFmtId="0" fontId="14" fillId="0" borderId="0" xfId="2" applyFont="1"/>
    <xf numFmtId="17" fontId="24" fillId="0" borderId="0" xfId="2" applyNumberFormat="1" applyFont="1"/>
    <xf numFmtId="165" fontId="7" fillId="0" borderId="5" xfId="2" applyNumberFormat="1" applyBorder="1" applyAlignment="1">
      <alignment horizontal="center" vertical="center"/>
    </xf>
    <xf numFmtId="0" fontId="7" fillId="0" borderId="0" xfId="2" applyAlignment="1">
      <alignment vertical="center"/>
    </xf>
    <xf numFmtId="43" fontId="14" fillId="0" borderId="0" xfId="7" applyNumberFormat="1" applyFont="1" applyFill="1" applyBorder="1"/>
    <xf numFmtId="0" fontId="16" fillId="0" borderId="0" xfId="2" applyFont="1"/>
    <xf numFmtId="0" fontId="30" fillId="0" borderId="0" xfId="2" applyFont="1" applyAlignment="1">
      <alignment vertical="center"/>
    </xf>
    <xf numFmtId="43" fontId="16" fillId="0" borderId="0" xfId="7" applyNumberFormat="1" applyFont="1" applyFill="1" applyBorder="1"/>
    <xf numFmtId="0" fontId="31" fillId="0" borderId="0" xfId="2" applyFont="1"/>
    <xf numFmtId="0" fontId="16" fillId="0" borderId="0" xfId="2" applyFont="1" applyAlignment="1">
      <alignment vertical="center"/>
    </xf>
    <xf numFmtId="17" fontId="16" fillId="0" borderId="0" xfId="2" applyNumberFormat="1" applyFont="1"/>
    <xf numFmtId="165" fontId="28" fillId="0" borderId="7" xfId="2" applyNumberFormat="1" applyFont="1" applyBorder="1" applyAlignment="1">
      <alignment horizontal="center"/>
    </xf>
    <xf numFmtId="0" fontId="28" fillId="0" borderId="9" xfId="2" applyFont="1" applyBorder="1" applyAlignment="1">
      <alignment horizontal="left"/>
    </xf>
    <xf numFmtId="43" fontId="14" fillId="0" borderId="9" xfId="7" applyNumberFormat="1" applyFont="1" applyFill="1" applyBorder="1"/>
    <xf numFmtId="0" fontId="14" fillId="0" borderId="9" xfId="2" applyFont="1" applyBorder="1"/>
    <xf numFmtId="0" fontId="31" fillId="0" borderId="24" xfId="2" applyFont="1" applyBorder="1"/>
    <xf numFmtId="0" fontId="31" fillId="0" borderId="24" xfId="2" applyFont="1" applyBorder="1" applyAlignment="1">
      <alignment horizontal="center"/>
    </xf>
    <xf numFmtId="166" fontId="14" fillId="0" borderId="25" xfId="7" applyFont="1" applyFill="1" applyBorder="1" applyAlignment="1">
      <alignment vertical="center" wrapText="1"/>
    </xf>
    <xf numFmtId="169" fontId="14" fillId="0" borderId="26" xfId="7" applyNumberFormat="1" applyFont="1" applyFill="1" applyBorder="1" applyAlignment="1">
      <alignment horizontal="center" vertical="center" wrapText="1"/>
    </xf>
    <xf numFmtId="166" fontId="16" fillId="0" borderId="16" xfId="7" applyFont="1" applyFill="1" applyBorder="1" applyAlignment="1">
      <alignment vertical="center" wrapText="1"/>
    </xf>
    <xf numFmtId="0" fontId="14" fillId="0" borderId="4" xfId="14" applyFont="1" applyBorder="1"/>
    <xf numFmtId="165" fontId="31" fillId="0" borderId="24" xfId="2" applyNumberFormat="1" applyFont="1" applyBorder="1"/>
    <xf numFmtId="165" fontId="14" fillId="0" borderId="27" xfId="3" applyNumberFormat="1" applyFont="1" applyBorder="1" applyAlignment="1">
      <alignment horizontal="center"/>
    </xf>
    <xf numFmtId="166" fontId="14" fillId="0" borderId="28" xfId="5" applyNumberFormat="1" applyFont="1" applyBorder="1" applyAlignment="1">
      <alignment wrapText="1"/>
    </xf>
    <xf numFmtId="166" fontId="14" fillId="0" borderId="28" xfId="18" applyFont="1" applyFill="1" applyBorder="1" applyAlignment="1">
      <alignment horizontal="center" vertical="center" wrapText="1"/>
    </xf>
    <xf numFmtId="165" fontId="16" fillId="0" borderId="27" xfId="3" applyNumberFormat="1" applyFont="1" applyBorder="1" applyAlignment="1">
      <alignment horizontal="center" vertical="center"/>
    </xf>
    <xf numFmtId="0" fontId="16" fillId="0" borderId="28" xfId="3" applyFont="1" applyBorder="1" applyAlignment="1">
      <alignment horizontal="center" vertical="center" wrapText="1"/>
    </xf>
    <xf numFmtId="0" fontId="16" fillId="0" borderId="28" xfId="3" applyFont="1" applyBorder="1" applyAlignment="1">
      <alignment vertical="center" wrapText="1"/>
    </xf>
    <xf numFmtId="0" fontId="14" fillId="0" borderId="28" xfId="3" applyFont="1" applyBorder="1" applyAlignment="1">
      <alignment horizontal="center" vertical="center"/>
    </xf>
    <xf numFmtId="44" fontId="14" fillId="0" borderId="28" xfId="8" applyFont="1" applyFill="1" applyBorder="1" applyAlignment="1" applyProtection="1">
      <alignment horizontal="right" vertical="center" wrapText="1"/>
    </xf>
    <xf numFmtId="44" fontId="14" fillId="0" borderId="29" xfId="8" applyFont="1" applyFill="1" applyBorder="1" applyAlignment="1" applyProtection="1">
      <alignment horizontal="right" vertical="center" wrapText="1"/>
    </xf>
    <xf numFmtId="44" fontId="16" fillId="0" borderId="29" xfId="8" applyFont="1" applyFill="1" applyBorder="1" applyAlignment="1" applyProtection="1">
      <alignment horizontal="right" vertical="center" wrapText="1"/>
    </xf>
    <xf numFmtId="165" fontId="14" fillId="0" borderId="27" xfId="3" applyNumberFormat="1" applyFont="1" applyBorder="1" applyAlignment="1">
      <alignment horizontal="center" vertical="center"/>
    </xf>
    <xf numFmtId="166" fontId="14" fillId="0" borderId="28" xfId="5" applyNumberFormat="1" applyFont="1" applyBorder="1" applyAlignment="1">
      <alignment vertical="center" wrapText="1"/>
    </xf>
    <xf numFmtId="166" fontId="14" fillId="0" borderId="28" xfId="5" applyNumberFormat="1" applyFont="1" applyBorder="1" applyAlignment="1">
      <alignment horizontal="center" vertical="center" wrapText="1"/>
    </xf>
    <xf numFmtId="167" fontId="14" fillId="0" borderId="28" xfId="1" applyNumberFormat="1" applyFont="1" applyFill="1" applyBorder="1" applyAlignment="1" applyProtection="1">
      <alignment horizontal="right" vertical="center"/>
    </xf>
    <xf numFmtId="165" fontId="14" fillId="2" borderId="27" xfId="3" applyNumberFormat="1" applyFont="1" applyFill="1" applyBorder="1" applyAlignment="1">
      <alignment horizontal="center" vertical="center" wrapText="1"/>
    </xf>
    <xf numFmtId="0" fontId="16" fillId="2" borderId="28" xfId="3" applyFont="1" applyFill="1" applyBorder="1" applyAlignment="1">
      <alignment horizontal="right" vertical="center" wrapText="1"/>
    </xf>
    <xf numFmtId="165" fontId="16" fillId="2" borderId="28" xfId="3" applyNumberFormat="1" applyFont="1" applyFill="1" applyBorder="1" applyAlignment="1">
      <alignment horizontal="center" vertical="center"/>
    </xf>
    <xf numFmtId="0" fontId="14" fillId="2" borderId="28" xfId="1" applyNumberFormat="1" applyFont="1" applyFill="1" applyBorder="1" applyAlignment="1" applyProtection="1">
      <alignment vertical="center"/>
    </xf>
    <xf numFmtId="165" fontId="14" fillId="0" borderId="27" xfId="3" applyNumberFormat="1" applyFont="1" applyBorder="1" applyAlignment="1">
      <alignment horizontal="center" vertical="center" wrapText="1"/>
    </xf>
    <xf numFmtId="0" fontId="16" fillId="0" borderId="28" xfId="3" applyFont="1" applyBorder="1" applyAlignment="1">
      <alignment horizontal="right" vertical="center" wrapText="1"/>
    </xf>
    <xf numFmtId="165" fontId="16" fillId="0" borderId="28" xfId="3" applyNumberFormat="1" applyFont="1" applyBorder="1" applyAlignment="1">
      <alignment horizontal="center" vertical="center"/>
    </xf>
    <xf numFmtId="165" fontId="16" fillId="0" borderId="27" xfId="3" applyNumberFormat="1" applyFont="1" applyBorder="1" applyAlignment="1">
      <alignment horizontal="center"/>
    </xf>
    <xf numFmtId="165" fontId="16" fillId="0" borderId="28" xfId="3" applyNumberFormat="1" applyFont="1" applyBorder="1" applyAlignment="1">
      <alignment horizontal="center"/>
    </xf>
    <xf numFmtId="166" fontId="16" fillId="0" borderId="28" xfId="4" applyFont="1" applyFill="1" applyBorder="1"/>
    <xf numFmtId="0" fontId="14" fillId="0" borderId="28" xfId="3" applyFont="1" applyBorder="1" applyAlignment="1">
      <alignment vertical="center" wrapText="1"/>
    </xf>
    <xf numFmtId="0" fontId="14" fillId="0" borderId="28" xfId="3" applyFont="1" applyBorder="1" applyAlignment="1">
      <alignment horizontal="center"/>
    </xf>
    <xf numFmtId="166" fontId="14" fillId="0" borderId="28" xfId="4" applyFont="1" applyBorder="1"/>
    <xf numFmtId="165" fontId="16" fillId="2" borderId="28" xfId="3" applyNumberFormat="1" applyFont="1" applyFill="1" applyBorder="1" applyAlignment="1">
      <alignment horizontal="center"/>
    </xf>
    <xf numFmtId="166" fontId="16" fillId="2" borderId="28" xfId="4" applyFont="1" applyFill="1" applyBorder="1"/>
    <xf numFmtId="165" fontId="16" fillId="0" borderId="27" xfId="3" applyNumberFormat="1" applyFont="1" applyBorder="1" applyAlignment="1">
      <alignment horizontal="center" vertical="center" wrapText="1"/>
    </xf>
    <xf numFmtId="0" fontId="16" fillId="0" borderId="28" xfId="3" applyFont="1" applyBorder="1" applyAlignment="1">
      <alignment horizontal="left" vertical="center" wrapText="1"/>
    </xf>
    <xf numFmtId="166" fontId="16" fillId="0" borderId="28" xfId="5" applyNumberFormat="1" applyFont="1" applyBorder="1" applyAlignment="1">
      <alignment vertical="center" wrapText="1"/>
    </xf>
    <xf numFmtId="166" fontId="33" fillId="0" borderId="28" xfId="5" applyNumberFormat="1" applyFont="1" applyBorder="1" applyAlignment="1">
      <alignment vertical="center" wrapText="1"/>
    </xf>
    <xf numFmtId="165" fontId="14" fillId="0" borderId="27" xfId="2" applyNumberFormat="1" applyFont="1" applyBorder="1" applyAlignment="1">
      <alignment horizontal="center" vertical="center" wrapText="1"/>
    </xf>
    <xf numFmtId="0" fontId="14" fillId="0" borderId="28" xfId="2" applyFont="1" applyBorder="1" applyAlignment="1">
      <alignment vertical="center" wrapText="1"/>
    </xf>
    <xf numFmtId="0" fontId="14" fillId="0" borderId="28" xfId="2" applyFont="1" applyBorder="1" applyAlignment="1">
      <alignment horizontal="center" vertical="center"/>
    </xf>
    <xf numFmtId="0" fontId="33" fillId="0" borderId="28" xfId="3" applyFont="1" applyBorder="1" applyAlignment="1">
      <alignment vertical="center" wrapText="1"/>
    </xf>
    <xf numFmtId="0" fontId="14" fillId="0" borderId="28" xfId="1" applyNumberFormat="1" applyFont="1" applyFill="1" applyBorder="1" applyAlignment="1" applyProtection="1">
      <alignment vertical="center"/>
    </xf>
    <xf numFmtId="44" fontId="14" fillId="0" borderId="28" xfId="8" applyFont="1" applyFill="1" applyBorder="1" applyAlignment="1" applyProtection="1">
      <alignment vertical="center"/>
    </xf>
    <xf numFmtId="165" fontId="16" fillId="0" borderId="27" xfId="2" applyNumberFormat="1" applyFont="1" applyBorder="1" applyAlignment="1">
      <alignment horizontal="center" vertical="center" wrapText="1"/>
    </xf>
    <xf numFmtId="0" fontId="16" fillId="0" borderId="28" xfId="0" applyFont="1" applyBorder="1"/>
    <xf numFmtId="0" fontId="16" fillId="0" borderId="28" xfId="2" applyFont="1" applyBorder="1" applyAlignment="1">
      <alignment horizontal="center" vertical="center"/>
    </xf>
    <xf numFmtId="167" fontId="16" fillId="0" borderId="28" xfId="1" applyNumberFormat="1" applyFont="1" applyFill="1" applyBorder="1" applyAlignment="1" applyProtection="1">
      <alignment horizontal="right" vertical="center"/>
    </xf>
    <xf numFmtId="0" fontId="16" fillId="0" borderId="28" xfId="2" applyFont="1" applyBorder="1" applyAlignment="1">
      <alignment vertical="center" wrapText="1"/>
    </xf>
    <xf numFmtId="166" fontId="14" fillId="0" borderId="28" xfId="0" applyNumberFormat="1" applyFont="1" applyBorder="1" applyAlignment="1">
      <alignment horizontal="center" wrapText="1"/>
    </xf>
    <xf numFmtId="4" fontId="14" fillId="0" borderId="28" xfId="0" applyNumberFormat="1" applyFont="1" applyBorder="1"/>
    <xf numFmtId="166" fontId="16" fillId="0" borderId="28" xfId="0" applyNumberFormat="1" applyFont="1" applyBorder="1" applyAlignment="1">
      <alignment horizontal="center" wrapText="1"/>
    </xf>
    <xf numFmtId="4" fontId="16" fillId="0" borderId="28" xfId="0" applyNumberFormat="1" applyFont="1" applyBorder="1"/>
    <xf numFmtId="0" fontId="14" fillId="0" borderId="27" xfId="1" applyNumberFormat="1" applyFont="1" applyFill="1" applyBorder="1" applyAlignment="1" applyProtection="1">
      <alignment horizontal="center" vertical="center"/>
    </xf>
    <xf numFmtId="0" fontId="14" fillId="0" borderId="28" xfId="1" applyNumberFormat="1" applyFont="1" applyFill="1" applyBorder="1" applyAlignment="1" applyProtection="1">
      <alignment horizontal="center" vertical="center"/>
    </xf>
    <xf numFmtId="0" fontId="14" fillId="0" borderId="28" xfId="1" applyNumberFormat="1" applyFont="1" applyFill="1" applyBorder="1" applyAlignment="1" applyProtection="1">
      <alignment horizontal="justify" vertical="center" wrapText="1"/>
    </xf>
    <xf numFmtId="44" fontId="14" fillId="0" borderId="29" xfId="8" applyFont="1" applyFill="1" applyBorder="1" applyAlignment="1" applyProtection="1">
      <alignment vertical="center"/>
    </xf>
    <xf numFmtId="165" fontId="27" fillId="0" borderId="30" xfId="2" applyNumberFormat="1" applyFont="1" applyBorder="1" applyAlignment="1">
      <alignment horizontal="center"/>
    </xf>
    <xf numFmtId="0" fontId="27" fillId="0" borderId="30" xfId="2" applyFont="1" applyBorder="1" applyAlignment="1">
      <alignment horizontal="left"/>
    </xf>
    <xf numFmtId="0" fontId="27" fillId="0" borderId="30" xfId="2" applyFont="1" applyBorder="1"/>
    <xf numFmtId="0" fontId="27" fillId="0" borderId="30" xfId="2" applyFont="1" applyBorder="1" applyAlignment="1">
      <alignment horizontal="center"/>
    </xf>
    <xf numFmtId="0" fontId="31" fillId="0" borderId="30" xfId="2" applyFont="1" applyBorder="1" applyAlignment="1">
      <alignment horizontal="center"/>
    </xf>
    <xf numFmtId="166" fontId="31" fillId="0" borderId="30" xfId="7" applyFont="1" applyBorder="1" applyAlignment="1">
      <alignment horizontal="center"/>
    </xf>
    <xf numFmtId="165" fontId="32" fillId="0" borderId="27" xfId="3" applyNumberFormat="1" applyFont="1" applyBorder="1" applyAlignment="1">
      <alignment horizontal="center" vertical="center" wrapText="1"/>
    </xf>
    <xf numFmtId="0" fontId="32" fillId="0" borderId="28" xfId="3" applyFont="1" applyBorder="1" applyAlignment="1">
      <alignment horizontal="left" vertical="center" wrapText="1"/>
    </xf>
    <xf numFmtId="165" fontId="32" fillId="0" borderId="28" xfId="3" applyNumberFormat="1" applyFont="1" applyBorder="1" applyAlignment="1">
      <alignment horizontal="center" vertical="center"/>
    </xf>
    <xf numFmtId="167" fontId="34" fillId="0" borderId="28" xfId="1" applyNumberFormat="1" applyFont="1" applyFill="1" applyBorder="1" applyAlignment="1" applyProtection="1">
      <alignment horizontal="right" vertical="center"/>
    </xf>
    <xf numFmtId="166" fontId="16" fillId="0" borderId="28" xfId="18" applyFont="1" applyFill="1" applyBorder="1" applyAlignment="1">
      <alignment horizontal="left" vertical="center" wrapText="1"/>
    </xf>
    <xf numFmtId="0" fontId="32" fillId="0" borderId="31" xfId="2" applyFont="1" applyBorder="1" applyAlignment="1">
      <alignment vertical="center"/>
    </xf>
    <xf numFmtId="44" fontId="34" fillId="0" borderId="31" xfId="8" applyFont="1" applyFill="1" applyBorder="1" applyAlignment="1" applyProtection="1">
      <alignment horizontal="center" vertical="center"/>
    </xf>
    <xf numFmtId="44" fontId="32" fillId="0" borderId="32" xfId="8" applyFont="1" applyFill="1" applyBorder="1" applyAlignment="1" applyProtection="1">
      <alignment horizontal="center" vertical="center"/>
    </xf>
    <xf numFmtId="173" fontId="14" fillId="0" borderId="28" xfId="8" applyNumberFormat="1" applyFont="1" applyFill="1" applyBorder="1" applyAlignment="1" applyProtection="1">
      <alignment horizontal="right" vertical="center"/>
    </xf>
    <xf numFmtId="173" fontId="16" fillId="0" borderId="29" xfId="8" applyNumberFormat="1" applyFont="1" applyFill="1" applyBorder="1" applyAlignment="1" applyProtection="1">
      <alignment horizontal="right" vertical="center"/>
    </xf>
    <xf numFmtId="173" fontId="14" fillId="2" borderId="28" xfId="8" applyNumberFormat="1" applyFont="1" applyFill="1" applyBorder="1" applyAlignment="1" applyProtection="1">
      <alignment vertical="center"/>
    </xf>
    <xf numFmtId="173" fontId="16" fillId="2" borderId="29" xfId="8" applyNumberFormat="1" applyFont="1" applyFill="1" applyBorder="1" applyAlignment="1">
      <alignment horizontal="right" vertical="center"/>
    </xf>
    <xf numFmtId="173" fontId="16" fillId="0" borderId="28" xfId="4" applyNumberFormat="1" applyFont="1" applyFill="1" applyBorder="1"/>
    <xf numFmtId="173" fontId="16" fillId="0" borderId="29" xfId="4" applyNumberFormat="1" applyFont="1" applyFill="1" applyBorder="1" applyAlignment="1">
      <alignment vertical="center" wrapText="1"/>
    </xf>
    <xf numFmtId="173" fontId="14" fillId="0" borderId="29" xfId="6" applyNumberFormat="1" applyFont="1" applyFill="1" applyBorder="1" applyAlignment="1">
      <alignment wrapText="1"/>
    </xf>
    <xf numFmtId="173" fontId="14" fillId="0" borderId="28" xfId="4" applyNumberFormat="1" applyFont="1" applyBorder="1"/>
    <xf numFmtId="173" fontId="14" fillId="0" borderId="29" xfId="4" applyNumberFormat="1" applyFont="1" applyBorder="1"/>
    <xf numFmtId="173" fontId="16" fillId="2" borderId="28" xfId="4" applyNumberFormat="1" applyFont="1" applyFill="1" applyBorder="1"/>
    <xf numFmtId="173" fontId="16" fillId="2" borderId="29" xfId="4" applyNumberFormat="1" applyFont="1" applyFill="1" applyBorder="1"/>
    <xf numFmtId="173" fontId="16" fillId="0" borderId="29" xfId="4" applyNumberFormat="1" applyFont="1" applyFill="1" applyBorder="1"/>
    <xf numFmtId="173" fontId="34" fillId="0" borderId="28" xfId="8" applyNumberFormat="1" applyFont="1" applyFill="1" applyBorder="1" applyAlignment="1" applyProtection="1">
      <alignment horizontal="right" vertical="center"/>
    </xf>
    <xf numFmtId="173" fontId="32" fillId="0" borderId="29" xfId="8" applyNumberFormat="1" applyFont="1" applyFill="1" applyBorder="1" applyAlignment="1" applyProtection="1">
      <alignment horizontal="right" vertical="center"/>
    </xf>
    <xf numFmtId="173" fontId="14" fillId="0" borderId="28" xfId="8" applyNumberFormat="1" applyFont="1" applyFill="1" applyBorder="1" applyAlignment="1" applyProtection="1">
      <alignment vertical="center"/>
    </xf>
    <xf numFmtId="173" fontId="16" fillId="0" borderId="29" xfId="8" applyNumberFormat="1" applyFont="1" applyFill="1" applyBorder="1" applyAlignment="1">
      <alignment horizontal="right" vertical="center"/>
    </xf>
    <xf numFmtId="173" fontId="16" fillId="0" borderId="28" xfId="8" applyNumberFormat="1" applyFont="1" applyFill="1" applyBorder="1" applyAlignment="1" applyProtection="1">
      <alignment horizontal="right" vertical="center"/>
    </xf>
    <xf numFmtId="173" fontId="14" fillId="0" borderId="28" xfId="0" applyNumberFormat="1" applyFont="1" applyBorder="1" applyAlignment="1">
      <alignment wrapText="1"/>
    </xf>
    <xf numFmtId="173" fontId="14" fillId="0" borderId="29" xfId="8" applyNumberFormat="1" applyFont="1" applyFill="1" applyBorder="1" applyAlignment="1">
      <alignment wrapText="1"/>
    </xf>
    <xf numFmtId="173" fontId="16" fillId="0" borderId="28" xfId="0" applyNumberFormat="1" applyFont="1" applyBorder="1" applyAlignment="1">
      <alignment wrapText="1"/>
    </xf>
    <xf numFmtId="173" fontId="16" fillId="0" borderId="29" xfId="8" applyNumberFormat="1" applyFont="1" applyFill="1" applyBorder="1" applyAlignment="1">
      <alignment wrapText="1"/>
    </xf>
    <xf numFmtId="173" fontId="14" fillId="0" borderId="29" xfId="8" applyNumberFormat="1" applyFont="1" applyFill="1" applyBorder="1" applyAlignment="1" applyProtection="1">
      <alignment horizontal="right" vertical="center"/>
    </xf>
    <xf numFmtId="0" fontId="34" fillId="0" borderId="27" xfId="1" applyNumberFormat="1" applyFont="1" applyFill="1" applyBorder="1" applyAlignment="1" applyProtection="1">
      <alignment horizontal="center" vertical="center"/>
    </xf>
    <xf numFmtId="0" fontId="32" fillId="0" borderId="28" xfId="1" applyNumberFormat="1" applyFont="1" applyFill="1" applyBorder="1" applyAlignment="1" applyProtection="1">
      <alignment vertical="center" wrapText="1"/>
    </xf>
    <xf numFmtId="0" fontId="34" fillId="0" borderId="28" xfId="1" applyNumberFormat="1" applyFont="1" applyFill="1" applyBorder="1" applyAlignment="1" applyProtection="1">
      <alignment vertical="center" wrapText="1"/>
    </xf>
    <xf numFmtId="0" fontId="34" fillId="0" borderId="28" xfId="1" applyNumberFormat="1" applyFont="1" applyFill="1" applyBorder="1" applyAlignment="1" applyProtection="1">
      <alignment vertical="center"/>
    </xf>
    <xf numFmtId="44" fontId="34" fillId="0" borderId="0" xfId="0" applyNumberFormat="1" applyFont="1"/>
    <xf numFmtId="0" fontId="34" fillId="0" borderId="0" xfId="0" applyFont="1"/>
    <xf numFmtId="0" fontId="36" fillId="0" borderId="0" xfId="5" applyFont="1"/>
    <xf numFmtId="165" fontId="14" fillId="0" borderId="36" xfId="2" applyNumberFormat="1" applyFont="1" applyBorder="1" applyAlignment="1">
      <alignment horizontal="center" vertical="center" wrapText="1"/>
    </xf>
    <xf numFmtId="0" fontId="14" fillId="0" borderId="33" xfId="2" applyFont="1" applyBorder="1" applyAlignment="1">
      <alignment vertical="center" wrapText="1"/>
    </xf>
    <xf numFmtId="0" fontId="14" fillId="0" borderId="33" xfId="2" applyFont="1" applyBorder="1" applyAlignment="1">
      <alignment horizontal="center" vertical="center"/>
    </xf>
    <xf numFmtId="167" fontId="14" fillId="0" borderId="33" xfId="1" applyNumberFormat="1" applyFont="1" applyFill="1" applyBorder="1" applyAlignment="1" applyProtection="1">
      <alignment horizontal="right" vertical="center"/>
    </xf>
    <xf numFmtId="173" fontId="14" fillId="0" borderId="33" xfId="8" applyNumberFormat="1" applyFont="1" applyFill="1" applyBorder="1" applyAlignment="1" applyProtection="1">
      <alignment horizontal="right" vertical="center"/>
    </xf>
    <xf numFmtId="173" fontId="16" fillId="0" borderId="38" xfId="8" applyNumberFormat="1" applyFont="1" applyFill="1" applyBorder="1" applyAlignment="1" applyProtection="1">
      <alignment horizontal="right" vertical="center"/>
    </xf>
    <xf numFmtId="165" fontId="16" fillId="2" borderId="27" xfId="3" applyNumberFormat="1" applyFont="1" applyFill="1" applyBorder="1" applyAlignment="1">
      <alignment horizontal="center" vertical="center" wrapText="1"/>
    </xf>
    <xf numFmtId="167" fontId="14" fillId="2" borderId="28" xfId="1" applyNumberFormat="1" applyFont="1" applyFill="1" applyBorder="1" applyAlignment="1" applyProtection="1">
      <alignment horizontal="right" vertical="center"/>
    </xf>
    <xf numFmtId="173" fontId="14" fillId="2" borderId="28" xfId="8" applyNumberFormat="1" applyFont="1" applyFill="1" applyBorder="1" applyAlignment="1" applyProtection="1">
      <alignment horizontal="right" vertical="center"/>
    </xf>
    <xf numFmtId="173" fontId="16" fillId="2" borderId="29" xfId="8" applyNumberFormat="1" applyFont="1" applyFill="1" applyBorder="1" applyAlignment="1" applyProtection="1">
      <alignment horizontal="right" vertical="center"/>
    </xf>
    <xf numFmtId="0" fontId="7" fillId="0" borderId="3" xfId="2" applyBorder="1"/>
    <xf numFmtId="170" fontId="14" fillId="0" borderId="6" xfId="2" applyNumberFormat="1" applyFont="1" applyBorder="1" applyAlignment="1">
      <alignment horizontal="left"/>
    </xf>
    <xf numFmtId="0" fontId="14" fillId="0" borderId="6" xfId="2" applyFont="1" applyBorder="1" applyAlignment="1">
      <alignment horizontal="left"/>
    </xf>
    <xf numFmtId="10" fontId="14" fillId="0" borderId="6" xfId="2" applyNumberFormat="1" applyFont="1" applyBorder="1" applyAlignment="1">
      <alignment horizontal="left"/>
    </xf>
    <xf numFmtId="17" fontId="14" fillId="0" borderId="6" xfId="2" applyNumberFormat="1" applyFont="1" applyBorder="1" applyAlignment="1">
      <alignment horizontal="left"/>
    </xf>
    <xf numFmtId="17" fontId="9" fillId="0" borderId="8" xfId="2" applyNumberFormat="1" applyFont="1" applyBorder="1"/>
    <xf numFmtId="165" fontId="31" fillId="0" borderId="22" xfId="2" applyNumberFormat="1" applyFont="1" applyBorder="1" applyAlignment="1">
      <alignment horizontal="center"/>
    </xf>
    <xf numFmtId="0" fontId="31" fillId="0" borderId="22" xfId="2" applyFont="1" applyBorder="1" applyAlignment="1">
      <alignment horizontal="center"/>
    </xf>
    <xf numFmtId="0" fontId="7" fillId="0" borderId="0" xfId="0" applyFont="1"/>
    <xf numFmtId="44" fontId="7" fillId="0" borderId="0" xfId="0" applyNumberFormat="1" applyFont="1"/>
    <xf numFmtId="173" fontId="7" fillId="0" borderId="0" xfId="0" applyNumberFormat="1" applyFont="1"/>
    <xf numFmtId="166" fontId="16" fillId="0" borderId="28" xfId="0" applyNumberFormat="1" applyFont="1" applyBorder="1" applyAlignment="1">
      <alignment wrapText="1"/>
    </xf>
    <xf numFmtId="4" fontId="14" fillId="0" borderId="28" xfId="0" applyNumberFormat="1" applyFont="1" applyBorder="1" applyAlignment="1">
      <alignment wrapText="1"/>
    </xf>
    <xf numFmtId="4" fontId="14" fillId="0" borderId="29" xfId="20" applyNumberFormat="1" applyFont="1" applyFill="1" applyBorder="1" applyAlignment="1"/>
    <xf numFmtId="0" fontId="19" fillId="0" borderId="0" xfId="0" applyFont="1"/>
    <xf numFmtId="0" fontId="37" fillId="0" borderId="0" xfId="0" applyFont="1"/>
    <xf numFmtId="2" fontId="7" fillId="0" borderId="0" xfId="0" applyNumberFormat="1" applyFont="1"/>
    <xf numFmtId="175" fontId="14" fillId="2" borderId="27" xfId="0" applyNumberFormat="1" applyFont="1" applyFill="1" applyBorder="1" applyAlignment="1">
      <alignment horizontal="center" wrapText="1"/>
    </xf>
    <xf numFmtId="166" fontId="16" fillId="2" borderId="28" xfId="0" applyNumberFormat="1" applyFont="1" applyFill="1" applyBorder="1" applyAlignment="1">
      <alignment horizontal="right" wrapText="1"/>
    </xf>
    <xf numFmtId="175" fontId="16" fillId="2" borderId="28" xfId="0" applyNumberFormat="1" applyFont="1" applyFill="1" applyBorder="1" applyAlignment="1">
      <alignment horizontal="center" wrapText="1"/>
    </xf>
    <xf numFmtId="4" fontId="14" fillId="2" borderId="28" xfId="0" applyNumberFormat="1" applyFont="1" applyFill="1" applyBorder="1" applyAlignment="1">
      <alignment wrapText="1"/>
    </xf>
    <xf numFmtId="4" fontId="16" fillId="2" borderId="29" xfId="20" applyNumberFormat="1" applyFont="1" applyFill="1" applyBorder="1" applyAlignment="1">
      <alignment wrapText="1"/>
    </xf>
    <xf numFmtId="175" fontId="14" fillId="0" borderId="27" xfId="0" applyNumberFormat="1" applyFont="1" applyBorder="1" applyAlignment="1">
      <alignment horizontal="center" wrapText="1"/>
    </xf>
    <xf numFmtId="166" fontId="16" fillId="0" borderId="28" xfId="0" applyNumberFormat="1" applyFont="1" applyBorder="1" applyAlignment="1">
      <alignment horizontal="right" wrapText="1"/>
    </xf>
    <xf numFmtId="175" fontId="16" fillId="0" borderId="28" xfId="0" applyNumberFormat="1" applyFont="1" applyBorder="1" applyAlignment="1">
      <alignment horizontal="center" wrapText="1"/>
    </xf>
    <xf numFmtId="4" fontId="16" fillId="0" borderId="29" xfId="20" applyNumberFormat="1" applyFont="1" applyFill="1" applyBorder="1" applyAlignment="1">
      <alignment wrapText="1"/>
    </xf>
    <xf numFmtId="43" fontId="14" fillId="0" borderId="0" xfId="14" applyNumberFormat="1" applyFont="1"/>
    <xf numFmtId="173" fontId="34" fillId="0" borderId="0" xfId="0" applyNumberFormat="1" applyFont="1"/>
    <xf numFmtId="168" fontId="38" fillId="0" borderId="0" xfId="14" applyNumberFormat="1" applyFont="1" applyAlignment="1">
      <alignment vertical="center" wrapText="1"/>
    </xf>
    <xf numFmtId="43" fontId="15" fillId="0" borderId="6" xfId="14" applyNumberFormat="1" applyFont="1" applyBorder="1" applyAlignment="1">
      <alignment vertical="center" wrapText="1"/>
    </xf>
    <xf numFmtId="0" fontId="34" fillId="0" borderId="31" xfId="1" applyNumberFormat="1" applyFont="1" applyFill="1" applyBorder="1" applyAlignment="1" applyProtection="1">
      <alignment horizontal="center" vertical="center"/>
    </xf>
    <xf numFmtId="0" fontId="14" fillId="0" borderId="28" xfId="1" applyNumberFormat="1" applyFont="1" applyFill="1" applyBorder="1" applyAlignment="1" applyProtection="1">
      <alignment horizontal="right" vertical="center" wrapText="1"/>
    </xf>
    <xf numFmtId="2" fontId="14" fillId="0" borderId="28" xfId="5" applyNumberFormat="1" applyFont="1" applyBorder="1" applyAlignment="1">
      <alignment wrapText="1"/>
    </xf>
    <xf numFmtId="44" fontId="27" fillId="0" borderId="0" xfId="0" applyNumberFormat="1" applyFont="1"/>
    <xf numFmtId="166" fontId="14" fillId="0" borderId="0" xfId="14" applyNumberFormat="1" applyFont="1"/>
    <xf numFmtId="0" fontId="32" fillId="0" borderId="34" xfId="3" applyFont="1" applyBorder="1" applyAlignment="1">
      <alignment horizontal="left" vertical="center" wrapText="1"/>
    </xf>
    <xf numFmtId="0" fontId="32" fillId="0" borderId="37" xfId="3" applyFont="1" applyBorder="1" applyAlignment="1">
      <alignment horizontal="left" vertical="center" wrapText="1"/>
    </xf>
    <xf numFmtId="0" fontId="32" fillId="0" borderId="39" xfId="3" applyFont="1" applyBorder="1" applyAlignment="1">
      <alignment horizontal="left" vertical="center" wrapText="1"/>
    </xf>
    <xf numFmtId="4" fontId="34" fillId="0" borderId="5" xfId="0" applyNumberFormat="1" applyFont="1" applyBorder="1" applyAlignment="1">
      <alignment horizontal="center"/>
    </xf>
    <xf numFmtId="4" fontId="34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44" fontId="32" fillId="0" borderId="28" xfId="8" applyFont="1" applyFill="1" applyBorder="1" applyAlignment="1" applyProtection="1">
      <alignment horizontal="center" vertical="center"/>
    </xf>
    <xf numFmtId="44" fontId="32" fillId="0" borderId="29" xfId="8" applyFont="1" applyFill="1" applyBorder="1" applyAlignment="1" applyProtection="1">
      <alignment horizontal="center" vertical="center"/>
    </xf>
    <xf numFmtId="173" fontId="32" fillId="0" borderId="34" xfId="8" applyNumberFormat="1" applyFont="1" applyFill="1" applyBorder="1" applyAlignment="1" applyProtection="1">
      <alignment horizontal="right" vertical="center"/>
    </xf>
    <xf numFmtId="44" fontId="32" fillId="0" borderId="35" xfId="8" applyFont="1" applyFill="1" applyBorder="1" applyAlignment="1" applyProtection="1">
      <alignment horizontal="right" vertical="center"/>
    </xf>
    <xf numFmtId="0" fontId="16" fillId="0" borderId="5" xfId="14" applyFont="1" applyBorder="1" applyAlignment="1">
      <alignment horizontal="left" vertical="center" wrapText="1"/>
    </xf>
    <xf numFmtId="0" fontId="16" fillId="0" borderId="0" xfId="14" applyFont="1" applyAlignment="1">
      <alignment horizontal="left" vertical="center" wrapText="1"/>
    </xf>
    <xf numFmtId="0" fontId="16" fillId="0" borderId="23" xfId="14" applyFont="1" applyBorder="1" applyAlignment="1">
      <alignment horizontal="center" vertical="center" wrapText="1"/>
    </xf>
    <xf numFmtId="0" fontId="16" fillId="0" borderId="12" xfId="14" applyFont="1" applyBorder="1" applyAlignment="1">
      <alignment horizontal="center" vertical="center" wrapText="1"/>
    </xf>
    <xf numFmtId="0" fontId="16" fillId="0" borderId="40" xfId="14" applyFont="1" applyBorder="1" applyAlignment="1">
      <alignment horizontal="center" vertical="center" wrapText="1"/>
    </xf>
    <xf numFmtId="44" fontId="38" fillId="0" borderId="0" xfId="14" applyNumberFormat="1" applyFont="1" applyAlignment="1">
      <alignment horizontal="center" vertical="center" wrapText="1"/>
    </xf>
    <xf numFmtId="44" fontId="14" fillId="0" borderId="0" xfId="14" applyNumberFormat="1" applyFont="1" applyAlignment="1">
      <alignment horizontal="center" vertical="center"/>
    </xf>
    <xf numFmtId="0" fontId="14" fillId="0" borderId="0" xfId="14" applyFont="1" applyAlignment="1">
      <alignment horizontal="center" vertical="center"/>
    </xf>
    <xf numFmtId="0" fontId="14" fillId="0" borderId="0" xfId="14" applyFont="1" applyAlignment="1">
      <alignment horizontal="center"/>
    </xf>
    <xf numFmtId="0" fontId="15" fillId="0" borderId="0" xfId="14" applyFont="1" applyAlignment="1">
      <alignment horizontal="center" vertical="center" wrapText="1"/>
    </xf>
  </cellXfs>
  <cellStyles count="28">
    <cellStyle name="Excel Built-in Normal" xfId="26" xr:uid="{00000000-0005-0000-0000-000000000000}"/>
    <cellStyle name="Moeda" xfId="8" builtinId="4"/>
    <cellStyle name="Moeda 2" xfId="6" xr:uid="{00000000-0005-0000-0000-000002000000}"/>
    <cellStyle name="Moeda 3" xfId="20" xr:uid="{00000000-0005-0000-0000-000003000000}"/>
    <cellStyle name="Normal" xfId="0" builtinId="0"/>
    <cellStyle name="Normal 11" xfId="2" xr:uid="{00000000-0005-0000-0000-000006000000}"/>
    <cellStyle name="Normal 13" xfId="3" xr:uid="{00000000-0005-0000-0000-000007000000}"/>
    <cellStyle name="Normal 2" xfId="11" xr:uid="{00000000-0005-0000-0000-000008000000}"/>
    <cellStyle name="Normal 2 2" xfId="16" xr:uid="{00000000-0005-0000-0000-000009000000}"/>
    <cellStyle name="Normal 2 2 2" xfId="21" xr:uid="{00000000-0005-0000-0000-00000A000000}"/>
    <cellStyle name="Normal 2 3" xfId="22" xr:uid="{00000000-0005-0000-0000-00000B000000}"/>
    <cellStyle name="Normal 2 5" xfId="9" xr:uid="{00000000-0005-0000-0000-00000C000000}"/>
    <cellStyle name="Normal 3" xfId="5" xr:uid="{00000000-0005-0000-0000-00000D000000}"/>
    <cellStyle name="Normal 3 2" xfId="15" xr:uid="{00000000-0005-0000-0000-00000E000000}"/>
    <cellStyle name="Normal 4" xfId="12" xr:uid="{00000000-0005-0000-0000-00000F000000}"/>
    <cellStyle name="Normal 5" xfId="14" xr:uid="{00000000-0005-0000-0000-000010000000}"/>
    <cellStyle name="Normal 7" xfId="27" xr:uid="{00000000-0005-0000-0000-000011000000}"/>
    <cellStyle name="Porcentagem" xfId="13" builtinId="5"/>
    <cellStyle name="Separador de milhares 10" xfId="7" xr:uid="{00000000-0005-0000-0000-000016000000}"/>
    <cellStyle name="Separador de milhares 11" xfId="4" xr:uid="{00000000-0005-0000-0000-000017000000}"/>
    <cellStyle name="Separador de milhares 2" xfId="23" xr:uid="{00000000-0005-0000-0000-000018000000}"/>
    <cellStyle name="Separador de milhares 2 2 2 2" xfId="17" xr:uid="{00000000-0005-0000-0000-000019000000}"/>
    <cellStyle name="Separador de milhares 3 2" xfId="18" xr:uid="{00000000-0005-0000-0000-00001A000000}"/>
    <cellStyle name="Vírgula" xfId="1" builtinId="3"/>
    <cellStyle name="Vírgula 2" xfId="24" xr:uid="{00000000-0005-0000-0000-00001C000000}"/>
    <cellStyle name="Vírgula 2 2" xfId="25" xr:uid="{00000000-0005-0000-0000-00001D000000}"/>
    <cellStyle name="Vírgula 2 7" xfId="10" xr:uid="{00000000-0005-0000-0000-00001E000000}"/>
    <cellStyle name="Vírgula 3" xfId="19" xr:uid="{00000000-0005-0000-0000-00001F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999999"/>
      <rgbColor rgb="008080FF"/>
      <rgbColor rgb="00802060"/>
      <rgbColor rgb="00FFFFC0"/>
      <rgbColor rgb="00A0E0E0"/>
      <rgbColor rgb="00600080"/>
      <rgbColor rgb="00FF3366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B3B3B3"/>
      <rgbColor rgb="00DD9CB3"/>
      <rgbColor rgb="00B38FEE"/>
      <rgbColor rgb="00E3E3E3"/>
      <rgbColor rgb="002A6FF9"/>
      <rgbColor rgb="003DEB3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DE2021\RAPHAEL\PENDRIVE\Users\jussara_5901\Downloads\PLANILHA%20EMPRESA%20READEQUADA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ADE2021\RAPHAEL\TABELAS%20OR&#199;AMENT&#193;RIAS\SINAPI%2009-2019\Refer&#234;ncia%2009-20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rota\PLANILHA%20M&#218;LTIPLA%20V3.0.5_INFRA_INDAIA_REV%2004_ETAPA%201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ERTIOGA\Nova%20pasta\GIGOV%20ST\REPROGRAMA&#199;&#195;O%20INDAIA\REPROGRAMA&#199;&#195;O_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8\GIGOV%20ST\REPROGRAMA&#199;&#195;O%20INDAIA\REPROGRAMA&#199;&#195;O_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DOS"/>
      <sheetName val="BDI (1)"/>
      <sheetName val="PO"/>
      <sheetName val="PLQ"/>
      <sheetName val="CFF"/>
    </sheetNames>
    <sheetDataSet>
      <sheetData sheetId="0">
        <row r="37">
          <cell r="T37" t="str">
            <v>BDI 1</v>
          </cell>
          <cell r="U37" t="str">
            <v>BDI 2</v>
          </cell>
          <cell r="V37" t="str">
            <v>BDI 3</v>
          </cell>
          <cell r="W37" t="str">
            <v>BDI 4</v>
          </cell>
          <cell r="X37" t="str">
            <v>BDI 5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utorial"/>
      <sheetName val="Banco"/>
      <sheetName val="Composições"/>
      <sheetName val="Cotações"/>
      <sheetName val="Relatórios"/>
      <sheetName val="Busca"/>
    </sheetNames>
    <sheetDataSet>
      <sheetData sheetId="0" refreshError="1"/>
      <sheetData sheetId="1"/>
      <sheetData sheetId="2" refreshError="1"/>
      <sheetData sheetId="3">
        <row r="22">
          <cell r="B22" t="str">
            <v>ÍNDICE</v>
          </cell>
        </row>
        <row r="25">
          <cell r="B25" t="str">
            <v>EMPRESAS</v>
          </cell>
        </row>
      </sheetData>
      <sheetData sheetId="4">
        <row r="1">
          <cell r="A1" t="str">
            <v>DADOS DOS RELATÓRIOS IMPORTADOS</v>
          </cell>
        </row>
        <row r="5">
          <cell r="A5" t="str">
            <v>TIPO</v>
          </cell>
        </row>
        <row r="6">
          <cell r="A6" t="str">
            <v>SINAPI</v>
          </cell>
        </row>
        <row r="7">
          <cell r="A7" t="str">
            <v>SINAPI</v>
          </cell>
        </row>
        <row r="8">
          <cell r="A8" t="str">
            <v>SINAPI</v>
          </cell>
        </row>
        <row r="9">
          <cell r="A9" t="str">
            <v>SINAPI</v>
          </cell>
        </row>
        <row r="10">
          <cell r="A10" t="str">
            <v>SINAPI-I</v>
          </cell>
        </row>
        <row r="11">
          <cell r="A11" t="str">
            <v>SINAPI-I</v>
          </cell>
        </row>
        <row r="12">
          <cell r="A12" t="str">
            <v>SINAPI-I</v>
          </cell>
        </row>
        <row r="13">
          <cell r="A13" t="str">
            <v>SINAPI-I</v>
          </cell>
        </row>
        <row r="14">
          <cell r="A14" t="str">
            <v>SINAPI-I</v>
          </cell>
        </row>
        <row r="15">
          <cell r="A15" t="str">
            <v>SINAPI-I</v>
          </cell>
        </row>
      </sheetData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  <sheetName val="MEMORIA DE CALCULO"/>
    </sheetNames>
    <sheetDataSet>
      <sheetData sheetId="0" refreshError="1"/>
      <sheetData sheetId="1" refreshError="1">
        <row r="6">
          <cell r="F6" t="str">
            <v>BERTIOGA/SP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ha"/>
      <sheetName val="Memoria"/>
      <sheetName val="Justificativa"/>
      <sheetName val="Custo"/>
    </sheetNames>
    <sheetDataSet>
      <sheetData sheetId="0"/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ha"/>
      <sheetName val="Memoria"/>
      <sheetName val="Justificativa"/>
      <sheetName val="Custo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5"/>
  <sheetViews>
    <sheetView tabSelected="1" view="pageBreakPreview" topLeftCell="A390" zoomScaleNormal="100" zoomScaleSheetLayoutView="100" workbookViewId="0">
      <selection activeCell="C407" sqref="C407"/>
    </sheetView>
  </sheetViews>
  <sheetFormatPr defaultRowHeight="12.75"/>
  <cols>
    <col min="1" max="1" width="9.140625" style="259" customWidth="1"/>
    <col min="2" max="2" width="52.7109375" style="259" customWidth="1"/>
    <col min="3" max="3" width="9" style="259" customWidth="1"/>
    <col min="4" max="4" width="13" style="259" customWidth="1"/>
    <col min="5" max="5" width="12" style="259" customWidth="1"/>
    <col min="6" max="6" width="16.140625" style="259" customWidth="1"/>
    <col min="7" max="7" width="11.85546875" style="259" customWidth="1"/>
    <col min="8" max="8" width="14.85546875" style="259" customWidth="1"/>
    <col min="9" max="16384" width="9.140625" style="259"/>
  </cols>
  <sheetData>
    <row r="1" spans="1:8" s="240" customFormat="1" ht="14.25">
      <c r="A1" s="117"/>
      <c r="B1" s="118"/>
      <c r="C1" s="119"/>
      <c r="D1" s="120"/>
      <c r="E1" s="120"/>
      <c r="F1" s="251"/>
    </row>
    <row r="2" spans="1:8" s="240" customFormat="1" ht="15.75">
      <c r="A2" s="121"/>
      <c r="B2" s="122"/>
      <c r="C2" s="123"/>
      <c r="D2" s="124"/>
      <c r="E2" s="125"/>
      <c r="F2" s="252"/>
    </row>
    <row r="3" spans="1:8" s="240" customFormat="1" ht="14.25">
      <c r="A3" s="126"/>
      <c r="B3" s="127"/>
      <c r="C3" s="128"/>
      <c r="D3" s="124"/>
      <c r="E3" s="129" t="s">
        <v>35</v>
      </c>
      <c r="F3" s="253" t="s">
        <v>70</v>
      </c>
    </row>
    <row r="4" spans="1:8" s="240" customFormat="1" ht="20.25">
      <c r="A4" s="121"/>
      <c r="B4" s="130" t="s">
        <v>27</v>
      </c>
      <c r="C4" s="131"/>
      <c r="D4" s="124"/>
      <c r="E4" s="129"/>
      <c r="F4" s="253"/>
    </row>
    <row r="5" spans="1:8" s="240" customFormat="1" ht="14.25">
      <c r="A5" s="121"/>
      <c r="B5" s="132"/>
      <c r="C5" s="131"/>
      <c r="D5" s="124"/>
      <c r="E5" s="129"/>
      <c r="F5" s="252"/>
    </row>
    <row r="6" spans="1:8" s="240" customFormat="1" ht="14.25">
      <c r="A6" s="121"/>
      <c r="B6" s="133" t="s">
        <v>86</v>
      </c>
      <c r="C6" s="131"/>
      <c r="D6" s="124"/>
      <c r="E6" s="129" t="s">
        <v>38</v>
      </c>
      <c r="F6" s="254">
        <v>0</v>
      </c>
    </row>
    <row r="7" spans="1:8" s="240" customFormat="1" ht="14.25">
      <c r="A7" s="121"/>
      <c r="B7" s="133" t="s">
        <v>87</v>
      </c>
      <c r="C7" s="128"/>
      <c r="D7" s="124"/>
      <c r="E7" s="134" t="s">
        <v>36</v>
      </c>
      <c r="F7" s="255" t="s">
        <v>37</v>
      </c>
    </row>
    <row r="8" spans="1:8" s="240" customFormat="1" ht="15" thickBot="1">
      <c r="A8" s="135"/>
      <c r="B8" s="136"/>
      <c r="C8" s="137"/>
      <c r="D8" s="138"/>
      <c r="E8" s="138"/>
      <c r="F8" s="256"/>
    </row>
    <row r="9" spans="1:8" s="240" customFormat="1" ht="14.25">
      <c r="A9" s="145"/>
      <c r="B9" s="140"/>
      <c r="C9" s="139"/>
      <c r="D9" s="140"/>
      <c r="E9" s="140" t="s">
        <v>39</v>
      </c>
      <c r="F9" s="140"/>
    </row>
    <row r="10" spans="1:8" s="240" customFormat="1" ht="14.25">
      <c r="A10" s="257" t="s">
        <v>22</v>
      </c>
      <c r="B10" s="258" t="s">
        <v>40</v>
      </c>
      <c r="C10" s="258" t="s">
        <v>41</v>
      </c>
      <c r="D10" s="258" t="s">
        <v>42</v>
      </c>
      <c r="E10" s="258" t="s">
        <v>43</v>
      </c>
      <c r="F10" s="258" t="s">
        <v>44</v>
      </c>
    </row>
    <row r="11" spans="1:8" s="240" customFormat="1" ht="14.25">
      <c r="A11" s="198"/>
      <c r="B11" s="199"/>
      <c r="C11" s="200"/>
      <c r="D11" s="201"/>
      <c r="E11" s="202" t="s">
        <v>25</v>
      </c>
      <c r="F11" s="203" t="s">
        <v>25</v>
      </c>
    </row>
    <row r="12" spans="1:8" s="240" customFormat="1" ht="19.5">
      <c r="A12" s="204" t="s">
        <v>45</v>
      </c>
      <c r="B12" s="209" t="s">
        <v>0</v>
      </c>
      <c r="C12" s="209"/>
      <c r="D12" s="281"/>
      <c r="E12" s="210"/>
      <c r="F12" s="211"/>
    </row>
    <row r="13" spans="1:8">
      <c r="A13" s="149"/>
      <c r="B13" s="151"/>
      <c r="C13" s="152"/>
      <c r="D13" s="282"/>
      <c r="E13" s="153"/>
      <c r="F13" s="154"/>
    </row>
    <row r="14" spans="1:8">
      <c r="A14" s="149">
        <v>100</v>
      </c>
      <c r="B14" s="151" t="s">
        <v>1</v>
      </c>
      <c r="C14" s="152"/>
      <c r="D14" s="282"/>
      <c r="E14" s="153"/>
      <c r="F14" s="155"/>
    </row>
    <row r="15" spans="1:8">
      <c r="A15" s="149"/>
      <c r="B15" s="178" t="s">
        <v>0</v>
      </c>
      <c r="C15" s="152"/>
      <c r="D15" s="282"/>
      <c r="E15" s="153"/>
      <c r="F15" s="155"/>
    </row>
    <row r="16" spans="1:8">
      <c r="A16" s="156">
        <v>101</v>
      </c>
      <c r="B16" s="157" t="s">
        <v>131</v>
      </c>
      <c r="C16" s="158" t="s">
        <v>16</v>
      </c>
      <c r="D16" s="159">
        <v>6</v>
      </c>
      <c r="E16" s="212"/>
      <c r="F16" s="233">
        <f>+D16*E16</f>
        <v>0</v>
      </c>
      <c r="G16" s="260"/>
      <c r="H16" s="261"/>
    </row>
    <row r="17" spans="1:8" ht="36">
      <c r="A17" s="156">
        <v>102</v>
      </c>
      <c r="B17" s="157" t="s">
        <v>132</v>
      </c>
      <c r="C17" s="158" t="s">
        <v>55</v>
      </c>
      <c r="D17" s="159">
        <v>12</v>
      </c>
      <c r="E17" s="212"/>
      <c r="F17" s="233">
        <f>+D17*E17</f>
        <v>0</v>
      </c>
      <c r="G17" s="260"/>
      <c r="H17" s="261"/>
    </row>
    <row r="18" spans="1:8" ht="24">
      <c r="A18" s="156">
        <v>103</v>
      </c>
      <c r="B18" s="157" t="s">
        <v>133</v>
      </c>
      <c r="C18" s="158" t="s">
        <v>55</v>
      </c>
      <c r="D18" s="159">
        <v>12</v>
      </c>
      <c r="E18" s="212"/>
      <c r="F18" s="233">
        <f>+D18*E18</f>
        <v>0</v>
      </c>
      <c r="G18" s="260"/>
      <c r="H18" s="261"/>
    </row>
    <row r="19" spans="1:8" ht="24">
      <c r="A19" s="156">
        <v>104</v>
      </c>
      <c r="B19" s="157" t="s">
        <v>134</v>
      </c>
      <c r="C19" s="158" t="s">
        <v>55</v>
      </c>
      <c r="D19" s="159">
        <v>12</v>
      </c>
      <c r="E19" s="212"/>
      <c r="F19" s="233">
        <f t="shared" ref="F19:F23" si="0">+D19*E19</f>
        <v>0</v>
      </c>
      <c r="G19" s="260"/>
      <c r="H19" s="261"/>
    </row>
    <row r="20" spans="1:8">
      <c r="A20" s="156"/>
      <c r="B20" s="178" t="s">
        <v>120</v>
      </c>
      <c r="C20" s="158"/>
      <c r="D20" s="159"/>
      <c r="E20" s="212"/>
      <c r="F20" s="233"/>
      <c r="G20" s="260"/>
      <c r="H20" s="261"/>
    </row>
    <row r="21" spans="1:8">
      <c r="A21" s="156">
        <v>105</v>
      </c>
      <c r="B21" s="157" t="s">
        <v>85</v>
      </c>
      <c r="C21" s="158" t="s">
        <v>15</v>
      </c>
      <c r="D21" s="159">
        <v>960</v>
      </c>
      <c r="E21" s="212"/>
      <c r="F21" s="233">
        <f t="shared" si="0"/>
        <v>0</v>
      </c>
      <c r="G21" s="260"/>
      <c r="H21" s="261"/>
    </row>
    <row r="22" spans="1:8">
      <c r="A22" s="156">
        <v>106</v>
      </c>
      <c r="B22" s="157" t="s">
        <v>84</v>
      </c>
      <c r="C22" s="158" t="s">
        <v>15</v>
      </c>
      <c r="D22" s="159">
        <v>1920</v>
      </c>
      <c r="E22" s="212"/>
      <c r="F22" s="233">
        <f t="shared" si="0"/>
        <v>0</v>
      </c>
      <c r="G22" s="260"/>
      <c r="H22" s="261"/>
    </row>
    <row r="23" spans="1:8">
      <c r="A23" s="156">
        <v>107</v>
      </c>
      <c r="B23" s="157" t="s">
        <v>18</v>
      </c>
      <c r="C23" s="158" t="s">
        <v>19</v>
      </c>
      <c r="D23" s="159">
        <v>5376</v>
      </c>
      <c r="E23" s="212"/>
      <c r="F23" s="233">
        <f t="shared" si="0"/>
        <v>0</v>
      </c>
      <c r="G23" s="260"/>
      <c r="H23" s="261"/>
    </row>
    <row r="24" spans="1:8">
      <c r="A24" s="160"/>
      <c r="B24" s="161" t="s">
        <v>2</v>
      </c>
      <c r="C24" s="162">
        <v>100</v>
      </c>
      <c r="D24" s="163"/>
      <c r="E24" s="214"/>
      <c r="F24" s="215">
        <f>SUM(F16:F23)</f>
        <v>0</v>
      </c>
      <c r="G24" s="260"/>
      <c r="H24" s="261"/>
    </row>
    <row r="25" spans="1:8">
      <c r="A25" s="164"/>
      <c r="B25" s="165"/>
      <c r="C25" s="166"/>
      <c r="D25" s="159"/>
      <c r="E25" s="212"/>
      <c r="F25" s="213"/>
      <c r="G25" s="260"/>
      <c r="H25" s="261"/>
    </row>
    <row r="26" spans="1:8" s="240" customFormat="1" ht="14.25">
      <c r="A26" s="167">
        <v>200</v>
      </c>
      <c r="B26" s="151" t="s">
        <v>47</v>
      </c>
      <c r="C26" s="168"/>
      <c r="D26" s="169"/>
      <c r="E26" s="216"/>
      <c r="F26" s="217"/>
      <c r="H26" s="261"/>
    </row>
    <row r="27" spans="1:8" s="240" customFormat="1" ht="14.25">
      <c r="A27" s="146">
        <v>201</v>
      </c>
      <c r="B27" s="157" t="s">
        <v>30</v>
      </c>
      <c r="C27" s="158" t="s">
        <v>16</v>
      </c>
      <c r="D27" s="283">
        <v>126.42</v>
      </c>
      <c r="E27" s="212"/>
      <c r="F27" s="218">
        <f>ROUND(E27*D27,2)</f>
        <v>0</v>
      </c>
      <c r="H27" s="261"/>
    </row>
    <row r="28" spans="1:8" s="240" customFormat="1" ht="14.25">
      <c r="A28" s="160"/>
      <c r="B28" s="161" t="s">
        <v>2</v>
      </c>
      <c r="C28" s="173">
        <v>200</v>
      </c>
      <c r="D28" s="174"/>
      <c r="E28" s="221"/>
      <c r="F28" s="222">
        <f>SUM(F27)</f>
        <v>0</v>
      </c>
      <c r="H28" s="261"/>
    </row>
    <row r="29" spans="1:8" s="240" customFormat="1" ht="14.25">
      <c r="A29" s="164"/>
      <c r="B29" s="150"/>
      <c r="C29" s="168"/>
      <c r="D29" s="169"/>
      <c r="E29" s="216"/>
      <c r="F29" s="217"/>
      <c r="H29" s="261"/>
    </row>
    <row r="30" spans="1:8" s="240" customFormat="1" ht="14.25">
      <c r="A30" s="167">
        <v>300</v>
      </c>
      <c r="B30" s="151" t="s">
        <v>88</v>
      </c>
      <c r="C30" s="171"/>
      <c r="D30" s="172"/>
      <c r="E30" s="219"/>
      <c r="F30" s="220"/>
      <c r="H30" s="261"/>
    </row>
    <row r="31" spans="1:8" ht="24">
      <c r="A31" s="156">
        <v>301</v>
      </c>
      <c r="B31" s="157" t="s">
        <v>135</v>
      </c>
      <c r="C31" s="158" t="s">
        <v>32</v>
      </c>
      <c r="D31" s="159">
        <v>1916.75</v>
      </c>
      <c r="E31" s="212"/>
      <c r="F31" s="233">
        <f>ROUND(E31*D31,2)</f>
        <v>0</v>
      </c>
      <c r="G31" s="260"/>
      <c r="H31" s="261"/>
    </row>
    <row r="32" spans="1:8" ht="24">
      <c r="A32" s="156">
        <v>302</v>
      </c>
      <c r="B32" s="157" t="s">
        <v>136</v>
      </c>
      <c r="C32" s="158" t="s">
        <v>32</v>
      </c>
      <c r="D32" s="159">
        <v>2491.7800000000002</v>
      </c>
      <c r="E32" s="212"/>
      <c r="F32" s="233">
        <f>ROUND(E32*D32,2)</f>
        <v>0</v>
      </c>
      <c r="G32" s="260"/>
      <c r="H32" s="261"/>
    </row>
    <row r="33" spans="1:8" ht="24">
      <c r="A33" s="156">
        <v>303</v>
      </c>
      <c r="B33" s="157" t="s">
        <v>137</v>
      </c>
      <c r="C33" s="158" t="s">
        <v>32</v>
      </c>
      <c r="D33" s="159">
        <v>2491.7800000000002</v>
      </c>
      <c r="E33" s="212"/>
      <c r="F33" s="233">
        <f>ROUND(E33*D33,2)</f>
        <v>0</v>
      </c>
      <c r="G33" s="260"/>
      <c r="H33" s="261"/>
    </row>
    <row r="34" spans="1:8" s="240" customFormat="1" ht="14.25">
      <c r="A34" s="160"/>
      <c r="B34" s="161" t="s">
        <v>2</v>
      </c>
      <c r="C34" s="173">
        <v>300</v>
      </c>
      <c r="D34" s="174"/>
      <c r="E34" s="221"/>
      <c r="F34" s="222">
        <f>SUM(F31:F33)</f>
        <v>0</v>
      </c>
      <c r="H34" s="261"/>
    </row>
    <row r="35" spans="1:8" s="240" customFormat="1" ht="14.25">
      <c r="A35" s="164"/>
      <c r="B35" s="165"/>
      <c r="C35" s="168"/>
      <c r="D35" s="169"/>
      <c r="E35" s="216"/>
      <c r="F35" s="223"/>
      <c r="H35" s="261"/>
    </row>
    <row r="36" spans="1:8" s="240" customFormat="1" ht="14.25">
      <c r="A36" s="167">
        <v>400</v>
      </c>
      <c r="B36" s="151" t="s">
        <v>83</v>
      </c>
      <c r="C36" s="171"/>
      <c r="D36" s="172"/>
      <c r="E36" s="219"/>
      <c r="F36" s="220"/>
      <c r="H36" s="261"/>
    </row>
    <row r="37" spans="1:8" s="240" customFormat="1" ht="36">
      <c r="A37" s="146">
        <v>401</v>
      </c>
      <c r="B37" s="147" t="s">
        <v>138</v>
      </c>
      <c r="C37" s="158" t="s">
        <v>32</v>
      </c>
      <c r="D37" s="283">
        <v>4152.96</v>
      </c>
      <c r="E37" s="212"/>
      <c r="F37" s="218">
        <f>ROUND(E37*D37,2)</f>
        <v>0</v>
      </c>
      <c r="H37" s="261"/>
    </row>
    <row r="38" spans="1:8" s="240" customFormat="1" ht="24">
      <c r="A38" s="146">
        <v>402</v>
      </c>
      <c r="B38" s="147" t="s">
        <v>139</v>
      </c>
      <c r="C38" s="158" t="s">
        <v>32</v>
      </c>
      <c r="D38" s="283">
        <v>4152.96</v>
      </c>
      <c r="E38" s="212"/>
      <c r="F38" s="218">
        <f>ROUND(E38*D38,2)</f>
        <v>0</v>
      </c>
      <c r="H38" s="261"/>
    </row>
    <row r="39" spans="1:8" s="240" customFormat="1" ht="14.25">
      <c r="A39" s="160"/>
      <c r="B39" s="161" t="s">
        <v>2</v>
      </c>
      <c r="C39" s="173">
        <v>400</v>
      </c>
      <c r="D39" s="174"/>
      <c r="E39" s="221"/>
      <c r="F39" s="222">
        <f>SUM(F37:F38)</f>
        <v>0</v>
      </c>
      <c r="H39" s="261"/>
    </row>
    <row r="40" spans="1:8" s="240" customFormat="1" ht="14.25">
      <c r="A40" s="164"/>
      <c r="B40" s="165"/>
      <c r="C40" s="168"/>
      <c r="D40" s="169"/>
      <c r="E40" s="216"/>
      <c r="F40" s="223"/>
      <c r="H40" s="261"/>
    </row>
    <row r="41" spans="1:8" ht="19.5">
      <c r="A41" s="204" t="s">
        <v>56</v>
      </c>
      <c r="B41" s="205" t="s">
        <v>89</v>
      </c>
      <c r="C41" s="206"/>
      <c r="D41" s="207"/>
      <c r="E41" s="224"/>
      <c r="F41" s="225"/>
      <c r="G41" s="260"/>
      <c r="H41" s="261"/>
    </row>
    <row r="42" spans="1:8">
      <c r="A42" s="175"/>
      <c r="B42" s="176"/>
      <c r="C42" s="166"/>
      <c r="D42" s="159"/>
      <c r="E42" s="212"/>
      <c r="F42" s="213"/>
      <c r="G42" s="260"/>
      <c r="H42" s="261"/>
    </row>
    <row r="43" spans="1:8">
      <c r="A43" s="185">
        <v>500</v>
      </c>
      <c r="B43" s="186" t="s">
        <v>53</v>
      </c>
      <c r="C43" s="187"/>
      <c r="D43" s="188"/>
      <c r="E43" s="228"/>
      <c r="F43" s="213"/>
      <c r="G43" s="260"/>
      <c r="H43" s="261"/>
    </row>
    <row r="44" spans="1:8">
      <c r="A44" s="156">
        <v>501</v>
      </c>
      <c r="B44" s="157" t="s">
        <v>140</v>
      </c>
      <c r="C44" s="158" t="s">
        <v>16</v>
      </c>
      <c r="D44" s="159">
        <v>6389.17</v>
      </c>
      <c r="E44" s="212"/>
      <c r="F44" s="233">
        <f>+D44*E44</f>
        <v>0</v>
      </c>
      <c r="G44" s="260"/>
      <c r="H44" s="261"/>
    </row>
    <row r="45" spans="1:8">
      <c r="A45" s="160"/>
      <c r="B45" s="161" t="s">
        <v>2</v>
      </c>
      <c r="C45" s="162">
        <v>500</v>
      </c>
      <c r="D45" s="163"/>
      <c r="E45" s="214"/>
      <c r="F45" s="215">
        <f>SUM(F44)</f>
        <v>0</v>
      </c>
      <c r="G45" s="260"/>
      <c r="H45" s="261"/>
    </row>
    <row r="46" spans="1:8">
      <c r="A46" s="179"/>
      <c r="B46" s="180"/>
      <c r="C46" s="181"/>
      <c r="D46" s="159"/>
      <c r="E46" s="212"/>
      <c r="F46" s="213"/>
      <c r="G46" s="260"/>
      <c r="H46" s="261"/>
    </row>
    <row r="47" spans="1:8">
      <c r="A47" s="185">
        <v>600</v>
      </c>
      <c r="B47" s="186" t="s">
        <v>90</v>
      </c>
      <c r="C47" s="187"/>
      <c r="D47" s="188"/>
      <c r="E47" s="228"/>
      <c r="F47" s="213"/>
      <c r="G47" s="260"/>
      <c r="H47" s="261"/>
    </row>
    <row r="48" spans="1:8" ht="24">
      <c r="A48" s="156">
        <v>601</v>
      </c>
      <c r="B48" s="157" t="s">
        <v>141</v>
      </c>
      <c r="C48" s="158" t="s">
        <v>16</v>
      </c>
      <c r="D48" s="159">
        <v>101.53</v>
      </c>
      <c r="E48" s="212"/>
      <c r="F48" s="233">
        <f>+D48*E48</f>
        <v>0</v>
      </c>
      <c r="G48" s="260"/>
      <c r="H48" s="261"/>
    </row>
    <row r="49" spans="1:8">
      <c r="A49" s="156">
        <v>602</v>
      </c>
      <c r="B49" s="157" t="s">
        <v>142</v>
      </c>
      <c r="C49" s="158" t="s">
        <v>32</v>
      </c>
      <c r="D49" s="159">
        <v>10.15</v>
      </c>
      <c r="E49" s="212"/>
      <c r="F49" s="233">
        <f>+D49*E49</f>
        <v>0</v>
      </c>
      <c r="G49" s="260"/>
      <c r="H49" s="261"/>
    </row>
    <row r="50" spans="1:8">
      <c r="A50" s="156">
        <v>603</v>
      </c>
      <c r="B50" s="157" t="s">
        <v>143</v>
      </c>
      <c r="C50" s="158" t="s">
        <v>28</v>
      </c>
      <c r="D50" s="159">
        <v>184.6</v>
      </c>
      <c r="E50" s="212"/>
      <c r="F50" s="233">
        <f>+D50*E50</f>
        <v>0</v>
      </c>
      <c r="G50" s="260"/>
      <c r="H50" s="261"/>
    </row>
    <row r="51" spans="1:8">
      <c r="A51" s="160"/>
      <c r="B51" s="161" t="s">
        <v>2</v>
      </c>
      <c r="C51" s="162">
        <v>600</v>
      </c>
      <c r="D51" s="163"/>
      <c r="E51" s="214"/>
      <c r="F51" s="215">
        <f>SUM(F48:F50)</f>
        <v>0</v>
      </c>
      <c r="G51" s="260"/>
      <c r="H51" s="261"/>
    </row>
    <row r="52" spans="1:8">
      <c r="A52" s="179"/>
      <c r="B52" s="180"/>
      <c r="C52" s="181"/>
      <c r="D52" s="159"/>
      <c r="E52" s="212"/>
      <c r="F52" s="213"/>
      <c r="G52" s="260"/>
      <c r="H52" s="261"/>
    </row>
    <row r="53" spans="1:8">
      <c r="A53" s="185">
        <v>700</v>
      </c>
      <c r="B53" s="189" t="s">
        <v>49</v>
      </c>
      <c r="C53" s="187" t="s">
        <v>14</v>
      </c>
      <c r="D53" s="188"/>
      <c r="E53" s="228"/>
      <c r="F53" s="213"/>
      <c r="G53" s="260"/>
      <c r="H53" s="261"/>
    </row>
    <row r="54" spans="1:8" ht="24">
      <c r="A54" s="156">
        <v>701</v>
      </c>
      <c r="B54" s="157" t="s">
        <v>141</v>
      </c>
      <c r="C54" s="158" t="s">
        <v>16</v>
      </c>
      <c r="D54" s="159">
        <v>1350</v>
      </c>
      <c r="E54" s="212"/>
      <c r="F54" s="233">
        <f>+D54*E54</f>
        <v>0</v>
      </c>
      <c r="G54" s="260"/>
      <c r="H54" s="261"/>
    </row>
    <row r="55" spans="1:8" ht="48">
      <c r="A55" s="156">
        <v>702</v>
      </c>
      <c r="B55" s="157" t="s">
        <v>144</v>
      </c>
      <c r="C55" s="158" t="s">
        <v>16</v>
      </c>
      <c r="D55" s="159">
        <v>1350</v>
      </c>
      <c r="E55" s="212"/>
      <c r="F55" s="233">
        <f>+D55*E55</f>
        <v>0</v>
      </c>
      <c r="G55" s="260"/>
      <c r="H55" s="261"/>
    </row>
    <row r="56" spans="1:8">
      <c r="A56" s="160"/>
      <c r="B56" s="161" t="s">
        <v>2</v>
      </c>
      <c r="C56" s="162">
        <v>700</v>
      </c>
      <c r="D56" s="163"/>
      <c r="E56" s="214"/>
      <c r="F56" s="215">
        <f>SUM(F54:F55)</f>
        <v>0</v>
      </c>
      <c r="G56" s="260"/>
      <c r="H56" s="261"/>
    </row>
    <row r="57" spans="1:8">
      <c r="A57" s="179"/>
      <c r="B57" s="180"/>
      <c r="C57" s="181"/>
      <c r="D57" s="159"/>
      <c r="E57" s="212"/>
      <c r="F57" s="213"/>
      <c r="G57" s="260"/>
      <c r="H57" s="261"/>
    </row>
    <row r="58" spans="1:8">
      <c r="A58" s="185">
        <v>800</v>
      </c>
      <c r="B58" s="189" t="s">
        <v>63</v>
      </c>
      <c r="C58" s="187"/>
      <c r="D58" s="188"/>
      <c r="E58" s="228"/>
      <c r="F58" s="213"/>
      <c r="G58" s="260"/>
      <c r="H58" s="261"/>
    </row>
    <row r="59" spans="1:8" ht="24">
      <c r="A59" s="156">
        <v>801</v>
      </c>
      <c r="B59" s="157" t="s">
        <v>141</v>
      </c>
      <c r="C59" s="158" t="s">
        <v>16</v>
      </c>
      <c r="D59" s="159">
        <v>58.49</v>
      </c>
      <c r="E59" s="212"/>
      <c r="F59" s="233">
        <f>+D59*E59</f>
        <v>0</v>
      </c>
      <c r="G59" s="260"/>
      <c r="H59" s="261"/>
    </row>
    <row r="60" spans="1:8">
      <c r="A60" s="156">
        <v>802</v>
      </c>
      <c r="B60" s="157" t="s">
        <v>142</v>
      </c>
      <c r="C60" s="158" t="s">
        <v>32</v>
      </c>
      <c r="D60" s="159">
        <v>2.92</v>
      </c>
      <c r="E60" s="212"/>
      <c r="F60" s="233">
        <f>+D60*E60</f>
        <v>0</v>
      </c>
      <c r="G60" s="260"/>
      <c r="H60" s="261"/>
    </row>
    <row r="61" spans="1:8" ht="24">
      <c r="A61" s="156">
        <v>803</v>
      </c>
      <c r="B61" s="157" t="s">
        <v>145</v>
      </c>
      <c r="C61" s="158" t="s">
        <v>32</v>
      </c>
      <c r="D61" s="159">
        <v>5.85</v>
      </c>
      <c r="E61" s="212"/>
      <c r="F61" s="233">
        <f>+D61*E61</f>
        <v>0</v>
      </c>
      <c r="G61" s="260"/>
      <c r="H61" s="261"/>
    </row>
    <row r="62" spans="1:8">
      <c r="A62" s="160"/>
      <c r="B62" s="161" t="s">
        <v>2</v>
      </c>
      <c r="C62" s="162">
        <v>800</v>
      </c>
      <c r="D62" s="163"/>
      <c r="E62" s="214"/>
      <c r="F62" s="215">
        <f>SUM(F59:F61)</f>
        <v>0</v>
      </c>
      <c r="G62" s="260"/>
      <c r="H62" s="261"/>
    </row>
    <row r="63" spans="1:8">
      <c r="A63" s="179"/>
      <c r="B63" s="180"/>
      <c r="C63" s="181"/>
      <c r="D63" s="159"/>
      <c r="E63" s="212"/>
      <c r="F63" s="213"/>
      <c r="G63" s="260"/>
      <c r="H63" s="261"/>
    </row>
    <row r="64" spans="1:8">
      <c r="A64" s="185">
        <v>900</v>
      </c>
      <c r="B64" s="177" t="s">
        <v>52</v>
      </c>
      <c r="C64" s="187"/>
      <c r="D64" s="188"/>
      <c r="E64" s="228"/>
      <c r="F64" s="213"/>
      <c r="G64" s="260"/>
      <c r="H64" s="261"/>
    </row>
    <row r="65" spans="1:10" ht="24">
      <c r="A65" s="156">
        <v>901</v>
      </c>
      <c r="B65" s="157" t="s">
        <v>146</v>
      </c>
      <c r="C65" s="158" t="s">
        <v>29</v>
      </c>
      <c r="D65" s="159">
        <v>6</v>
      </c>
      <c r="E65" s="212"/>
      <c r="F65" s="233">
        <f>+D65*E65</f>
        <v>0</v>
      </c>
      <c r="G65" s="260"/>
      <c r="H65" s="261"/>
    </row>
    <row r="66" spans="1:10">
      <c r="A66" s="160"/>
      <c r="B66" s="161" t="s">
        <v>2</v>
      </c>
      <c r="C66" s="162">
        <v>900</v>
      </c>
      <c r="D66" s="163"/>
      <c r="E66" s="214"/>
      <c r="F66" s="215">
        <f>SUM(F65)</f>
        <v>0</v>
      </c>
      <c r="G66" s="260"/>
      <c r="H66" s="261"/>
    </row>
    <row r="67" spans="1:10">
      <c r="A67" s="179"/>
      <c r="B67" s="180"/>
      <c r="C67" s="181"/>
      <c r="D67" s="159"/>
      <c r="E67" s="212"/>
      <c r="F67" s="213"/>
      <c r="G67" s="260"/>
      <c r="H67" s="261"/>
    </row>
    <row r="68" spans="1:10">
      <c r="A68" s="185">
        <v>1000</v>
      </c>
      <c r="B68" s="177" t="s">
        <v>64</v>
      </c>
      <c r="C68" s="187"/>
      <c r="D68" s="188"/>
      <c r="E68" s="228"/>
      <c r="F68" s="213"/>
      <c r="G68" s="260"/>
      <c r="H68" s="261"/>
    </row>
    <row r="69" spans="1:10" ht="24">
      <c r="A69" s="156">
        <v>1001</v>
      </c>
      <c r="B69" s="157" t="s">
        <v>147</v>
      </c>
      <c r="C69" s="158" t="s">
        <v>29</v>
      </c>
      <c r="D69" s="159">
        <v>10</v>
      </c>
      <c r="E69" s="212"/>
      <c r="F69" s="233">
        <f>+D69*E69</f>
        <v>0</v>
      </c>
      <c r="G69" s="260"/>
      <c r="H69" s="261"/>
    </row>
    <row r="70" spans="1:10">
      <c r="A70" s="160"/>
      <c r="B70" s="161" t="s">
        <v>2</v>
      </c>
      <c r="C70" s="162">
        <v>1000</v>
      </c>
      <c r="D70" s="163"/>
      <c r="E70" s="214"/>
      <c r="F70" s="215">
        <f>SUM(F69)</f>
        <v>0</v>
      </c>
      <c r="G70" s="260"/>
      <c r="H70" s="261"/>
    </row>
    <row r="71" spans="1:10">
      <c r="A71" s="241"/>
      <c r="B71" s="242"/>
      <c r="C71" s="243"/>
      <c r="D71" s="244"/>
      <c r="E71" s="245"/>
      <c r="F71" s="246"/>
      <c r="G71" s="260"/>
      <c r="H71" s="261"/>
    </row>
    <row r="72" spans="1:10" s="266" customFormat="1">
      <c r="A72" s="185">
        <v>1100</v>
      </c>
      <c r="B72" s="262" t="s">
        <v>51</v>
      </c>
      <c r="C72" s="190"/>
      <c r="D72" s="191"/>
      <c r="E72" s="263"/>
      <c r="F72" s="264"/>
      <c r="G72" s="265"/>
      <c r="H72" s="261"/>
      <c r="J72" s="267"/>
    </row>
    <row r="73" spans="1:10" s="266" customFormat="1">
      <c r="A73" s="156">
        <v>1101</v>
      </c>
      <c r="B73" s="157" t="s">
        <v>148</v>
      </c>
      <c r="C73" s="158" t="s">
        <v>16</v>
      </c>
      <c r="D73" s="159">
        <v>70.180000000000007</v>
      </c>
      <c r="E73" s="212"/>
      <c r="F73" s="233">
        <f t="shared" ref="F73" si="1">+D73*E73</f>
        <v>0</v>
      </c>
      <c r="G73" s="265"/>
      <c r="H73" s="261"/>
      <c r="J73" s="267"/>
    </row>
    <row r="74" spans="1:10" s="266" customFormat="1">
      <c r="A74" s="156">
        <v>1102</v>
      </c>
      <c r="B74" s="157" t="s">
        <v>149</v>
      </c>
      <c r="C74" s="158" t="s">
        <v>16</v>
      </c>
      <c r="D74" s="159">
        <v>19.8</v>
      </c>
      <c r="E74" s="212"/>
      <c r="F74" s="233">
        <f t="shared" ref="F74" si="2">+D74*E74</f>
        <v>0</v>
      </c>
      <c r="G74" s="265"/>
      <c r="H74" s="261"/>
      <c r="J74" s="267"/>
    </row>
    <row r="75" spans="1:10" s="266" customFormat="1">
      <c r="A75" s="268"/>
      <c r="B75" s="269" t="s">
        <v>2</v>
      </c>
      <c r="C75" s="270">
        <v>1100</v>
      </c>
      <c r="D75" s="271"/>
      <c r="E75" s="271"/>
      <c r="F75" s="272">
        <f>SUM(F73:F74)</f>
        <v>0</v>
      </c>
      <c r="G75" s="265"/>
      <c r="H75" s="261"/>
      <c r="J75" s="267"/>
    </row>
    <row r="76" spans="1:10" s="266" customFormat="1">
      <c r="A76" s="273"/>
      <c r="B76" s="274"/>
      <c r="C76" s="275"/>
      <c r="D76" s="263"/>
      <c r="E76" s="263"/>
      <c r="F76" s="276"/>
      <c r="G76" s="265"/>
      <c r="H76" s="261"/>
      <c r="J76" s="267"/>
    </row>
    <row r="77" spans="1:10" s="266" customFormat="1">
      <c r="A77" s="185">
        <v>1200</v>
      </c>
      <c r="B77" s="262" t="s">
        <v>74</v>
      </c>
      <c r="C77" s="190"/>
      <c r="D77" s="191"/>
      <c r="E77" s="263"/>
      <c r="F77" s="264"/>
      <c r="G77" s="265"/>
      <c r="H77" s="261"/>
      <c r="J77" s="267"/>
    </row>
    <row r="78" spans="1:10" s="266" customFormat="1" ht="24">
      <c r="A78" s="156">
        <v>1201</v>
      </c>
      <c r="B78" s="157" t="s">
        <v>150</v>
      </c>
      <c r="C78" s="158" t="s">
        <v>32</v>
      </c>
      <c r="D78" s="159">
        <v>6.05</v>
      </c>
      <c r="E78" s="212"/>
      <c r="F78" s="233">
        <f t="shared" ref="F78:F82" si="3">+D78*E78</f>
        <v>0</v>
      </c>
      <c r="G78" s="265"/>
      <c r="H78" s="261"/>
      <c r="J78" s="267"/>
    </row>
    <row r="79" spans="1:10" s="266" customFormat="1">
      <c r="A79" s="156">
        <v>1202</v>
      </c>
      <c r="B79" s="157" t="s">
        <v>60</v>
      </c>
      <c r="C79" s="158" t="s">
        <v>29</v>
      </c>
      <c r="D79" s="159">
        <v>28</v>
      </c>
      <c r="E79" s="212"/>
      <c r="F79" s="233">
        <f t="shared" si="3"/>
        <v>0</v>
      </c>
      <c r="G79" s="265"/>
      <c r="H79" s="261"/>
      <c r="J79" s="267"/>
    </row>
    <row r="80" spans="1:10" s="266" customFormat="1">
      <c r="A80" s="156">
        <v>1203</v>
      </c>
      <c r="B80" s="157" t="s">
        <v>61</v>
      </c>
      <c r="C80" s="158" t="s">
        <v>29</v>
      </c>
      <c r="D80" s="159">
        <v>28</v>
      </c>
      <c r="E80" s="212"/>
      <c r="F80" s="233">
        <f t="shared" si="3"/>
        <v>0</v>
      </c>
      <c r="G80" s="265"/>
      <c r="H80" s="261"/>
      <c r="J80" s="267"/>
    </row>
    <row r="81" spans="1:10" s="266" customFormat="1">
      <c r="A81" s="156">
        <v>1204</v>
      </c>
      <c r="B81" s="157" t="s">
        <v>151</v>
      </c>
      <c r="C81" s="158" t="s">
        <v>32</v>
      </c>
      <c r="D81" s="159">
        <v>7.87</v>
      </c>
      <c r="E81" s="212"/>
      <c r="F81" s="233">
        <f t="shared" si="3"/>
        <v>0</v>
      </c>
      <c r="G81" s="265"/>
      <c r="H81" s="261"/>
      <c r="J81" s="267"/>
    </row>
    <row r="82" spans="1:10" s="266" customFormat="1" ht="24">
      <c r="A82" s="156">
        <v>1205</v>
      </c>
      <c r="B82" s="157" t="s">
        <v>152</v>
      </c>
      <c r="C82" s="158" t="s">
        <v>29</v>
      </c>
      <c r="D82" s="159">
        <v>28</v>
      </c>
      <c r="E82" s="212"/>
      <c r="F82" s="233">
        <f t="shared" si="3"/>
        <v>0</v>
      </c>
      <c r="G82" s="265"/>
      <c r="H82" s="261"/>
      <c r="J82" s="267"/>
    </row>
    <row r="83" spans="1:10" s="266" customFormat="1">
      <c r="A83" s="268"/>
      <c r="B83" s="269" t="s">
        <v>2</v>
      </c>
      <c r="C83" s="270">
        <v>1200</v>
      </c>
      <c r="D83" s="271"/>
      <c r="E83" s="271"/>
      <c r="F83" s="272">
        <f>SUM(F78:F82)</f>
        <v>0</v>
      </c>
      <c r="G83" s="265"/>
      <c r="H83" s="261"/>
      <c r="J83" s="267"/>
    </row>
    <row r="84" spans="1:10" s="266" customFormat="1">
      <c r="A84" s="273"/>
      <c r="B84" s="274"/>
      <c r="C84" s="275"/>
      <c r="D84" s="263"/>
      <c r="E84" s="263"/>
      <c r="F84" s="276"/>
      <c r="G84" s="265"/>
      <c r="H84" s="261"/>
      <c r="J84" s="267"/>
    </row>
    <row r="85" spans="1:10">
      <c r="A85" s="185">
        <v>1300</v>
      </c>
      <c r="B85" s="177" t="s">
        <v>50</v>
      </c>
      <c r="C85" s="187"/>
      <c r="D85" s="188"/>
      <c r="E85" s="228"/>
      <c r="F85" s="213"/>
      <c r="G85" s="260"/>
      <c r="H85" s="261"/>
    </row>
    <row r="86" spans="1:10" ht="24">
      <c r="A86" s="156">
        <v>1301</v>
      </c>
      <c r="B86" s="157" t="s">
        <v>153</v>
      </c>
      <c r="C86" s="158" t="s">
        <v>16</v>
      </c>
      <c r="D86" s="159">
        <v>216.92</v>
      </c>
      <c r="E86" s="212"/>
      <c r="F86" s="233">
        <f>+D86*E86</f>
        <v>0</v>
      </c>
      <c r="G86" s="260"/>
      <c r="H86" s="261"/>
    </row>
    <row r="87" spans="1:10" s="266" customFormat="1">
      <c r="A87" s="156">
        <v>1302</v>
      </c>
      <c r="B87" s="157" t="s">
        <v>151</v>
      </c>
      <c r="C87" s="158" t="s">
        <v>32</v>
      </c>
      <c r="D87" s="159">
        <v>26.03</v>
      </c>
      <c r="E87" s="212"/>
      <c r="F87" s="233">
        <f t="shared" ref="F87" si="4">+D87*E87</f>
        <v>0</v>
      </c>
      <c r="G87" s="265"/>
      <c r="H87" s="261"/>
      <c r="J87" s="267"/>
    </row>
    <row r="88" spans="1:10">
      <c r="A88" s="160"/>
      <c r="B88" s="161" t="s">
        <v>2</v>
      </c>
      <c r="C88" s="162">
        <v>1300</v>
      </c>
      <c r="D88" s="163"/>
      <c r="E88" s="214"/>
      <c r="F88" s="215">
        <f>SUM(F86:F87)</f>
        <v>0</v>
      </c>
      <c r="G88" s="260"/>
      <c r="H88" s="261"/>
    </row>
    <row r="89" spans="1:10">
      <c r="A89" s="156"/>
      <c r="B89" s="157"/>
      <c r="C89" s="158"/>
      <c r="D89" s="159"/>
      <c r="E89" s="212"/>
      <c r="F89" s="213"/>
      <c r="G89" s="260"/>
      <c r="H89" s="261"/>
    </row>
    <row r="90" spans="1:10" ht="19.5">
      <c r="A90" s="204" t="s">
        <v>46</v>
      </c>
      <c r="B90" s="205" t="s">
        <v>75</v>
      </c>
      <c r="C90" s="206"/>
      <c r="D90" s="207"/>
      <c r="E90" s="224"/>
      <c r="F90" s="225"/>
      <c r="G90" s="260"/>
      <c r="H90" s="261"/>
    </row>
    <row r="91" spans="1:10" ht="19.5">
      <c r="A91" s="204"/>
      <c r="B91" s="205"/>
      <c r="C91" s="206"/>
      <c r="D91" s="207"/>
      <c r="E91" s="224"/>
      <c r="F91" s="225"/>
      <c r="G91" s="260"/>
      <c r="H91" s="261"/>
    </row>
    <row r="92" spans="1:10">
      <c r="A92" s="185">
        <v>1400</v>
      </c>
      <c r="B92" s="186" t="s">
        <v>53</v>
      </c>
      <c r="C92" s="187"/>
      <c r="D92" s="188"/>
      <c r="E92" s="228"/>
      <c r="F92" s="213"/>
      <c r="G92" s="260"/>
      <c r="H92" s="261"/>
    </row>
    <row r="93" spans="1:10">
      <c r="A93" s="156">
        <v>1401</v>
      </c>
      <c r="B93" s="157" t="s">
        <v>154</v>
      </c>
      <c r="C93" s="158" t="s">
        <v>28</v>
      </c>
      <c r="D93" s="159">
        <v>154</v>
      </c>
      <c r="E93" s="212"/>
      <c r="F93" s="233">
        <f>+D93*E93</f>
        <v>0</v>
      </c>
      <c r="G93" s="260"/>
      <c r="H93" s="261"/>
    </row>
    <row r="94" spans="1:10">
      <c r="A94" s="160"/>
      <c r="B94" s="161" t="s">
        <v>2</v>
      </c>
      <c r="C94" s="162">
        <v>1400</v>
      </c>
      <c r="D94" s="163"/>
      <c r="E94" s="214"/>
      <c r="F94" s="215">
        <f>SUM(F93)</f>
        <v>0</v>
      </c>
      <c r="G94" s="260"/>
      <c r="H94" s="261"/>
    </row>
    <row r="95" spans="1:10">
      <c r="A95" s="164"/>
      <c r="B95" s="165"/>
      <c r="C95" s="166"/>
      <c r="D95" s="183"/>
      <c r="E95" s="226"/>
      <c r="F95" s="227"/>
      <c r="G95" s="260"/>
      <c r="H95" s="261"/>
    </row>
    <row r="96" spans="1:10">
      <c r="A96" s="185">
        <v>1500</v>
      </c>
      <c r="B96" s="262" t="s">
        <v>48</v>
      </c>
      <c r="C96" s="158"/>
      <c r="D96" s="159"/>
      <c r="E96" s="212"/>
      <c r="F96" s="233"/>
      <c r="G96" s="260"/>
      <c r="H96" s="261"/>
    </row>
    <row r="97" spans="1:8">
      <c r="A97" s="185"/>
      <c r="B97" s="178" t="s">
        <v>122</v>
      </c>
      <c r="C97" s="158"/>
      <c r="D97" s="159"/>
      <c r="E97" s="212"/>
      <c r="F97" s="233"/>
      <c r="G97" s="260"/>
      <c r="H97" s="261"/>
    </row>
    <row r="98" spans="1:8" ht="24">
      <c r="A98" s="156">
        <v>1501</v>
      </c>
      <c r="B98" s="157" t="s">
        <v>135</v>
      </c>
      <c r="C98" s="158" t="s">
        <v>32</v>
      </c>
      <c r="D98" s="159">
        <v>36.96</v>
      </c>
      <c r="E98" s="212"/>
      <c r="F98" s="233">
        <f t="shared" ref="F98" si="5">+D98*E98</f>
        <v>0</v>
      </c>
      <c r="G98" s="260"/>
      <c r="H98" s="261"/>
    </row>
    <row r="99" spans="1:8">
      <c r="A99" s="156">
        <v>1502</v>
      </c>
      <c r="B99" s="157" t="s">
        <v>142</v>
      </c>
      <c r="C99" s="158" t="s">
        <v>32</v>
      </c>
      <c r="D99" s="159">
        <v>6.16</v>
      </c>
      <c r="E99" s="212"/>
      <c r="F99" s="233">
        <f t="shared" ref="F99:F101" si="6">+D99*E99</f>
        <v>0</v>
      </c>
      <c r="G99" s="260"/>
      <c r="H99" s="261"/>
    </row>
    <row r="100" spans="1:8" ht="24">
      <c r="A100" s="156">
        <v>1503</v>
      </c>
      <c r="B100" s="157" t="s">
        <v>155</v>
      </c>
      <c r="C100" s="158" t="s">
        <v>28</v>
      </c>
      <c r="D100" s="159">
        <v>154</v>
      </c>
      <c r="E100" s="212"/>
      <c r="F100" s="233">
        <f t="shared" si="6"/>
        <v>0</v>
      </c>
      <c r="G100" s="260"/>
      <c r="H100" s="261"/>
    </row>
    <row r="101" spans="1:8" ht="24">
      <c r="A101" s="156">
        <v>1504</v>
      </c>
      <c r="B101" s="157" t="s">
        <v>156</v>
      </c>
      <c r="C101" s="158" t="s">
        <v>16</v>
      </c>
      <c r="D101" s="159">
        <v>92.4</v>
      </c>
      <c r="E101" s="212"/>
      <c r="F101" s="233">
        <f t="shared" si="6"/>
        <v>0</v>
      </c>
      <c r="G101" s="260"/>
      <c r="H101" s="261"/>
    </row>
    <row r="102" spans="1:8" ht="36">
      <c r="A102" s="156">
        <v>1505</v>
      </c>
      <c r="B102" s="157" t="s">
        <v>157</v>
      </c>
      <c r="C102" s="158" t="s">
        <v>28</v>
      </c>
      <c r="D102" s="159">
        <v>10</v>
      </c>
      <c r="E102" s="212"/>
      <c r="F102" s="233">
        <f t="shared" ref="F102:F120" si="7">+D102*E102</f>
        <v>0</v>
      </c>
      <c r="G102" s="260"/>
      <c r="H102" s="261"/>
    </row>
    <row r="103" spans="1:8">
      <c r="A103" s="156"/>
      <c r="B103" s="178" t="s">
        <v>121</v>
      </c>
      <c r="C103" s="158"/>
      <c r="D103" s="159"/>
      <c r="E103" s="212"/>
      <c r="F103" s="233"/>
      <c r="G103" s="260"/>
      <c r="H103" s="261"/>
    </row>
    <row r="104" spans="1:8" ht="36">
      <c r="A104" s="156">
        <v>1506</v>
      </c>
      <c r="B104" s="157" t="s">
        <v>158</v>
      </c>
      <c r="C104" s="158" t="s">
        <v>16</v>
      </c>
      <c r="D104" s="159">
        <v>105.15</v>
      </c>
      <c r="E104" s="212"/>
      <c r="F104" s="233">
        <f t="shared" si="7"/>
        <v>0</v>
      </c>
      <c r="G104" s="260"/>
      <c r="H104" s="261"/>
    </row>
    <row r="105" spans="1:8">
      <c r="A105" s="156">
        <v>1507</v>
      </c>
      <c r="B105" s="157" t="s">
        <v>81</v>
      </c>
      <c r="C105" s="158" t="s">
        <v>32</v>
      </c>
      <c r="D105" s="159">
        <v>5.26</v>
      </c>
      <c r="E105" s="212"/>
      <c r="F105" s="233">
        <f t="shared" si="7"/>
        <v>0</v>
      </c>
      <c r="G105" s="260"/>
      <c r="H105" s="261"/>
    </row>
    <row r="106" spans="1:8" ht="24">
      <c r="A106" s="156">
        <v>1508</v>
      </c>
      <c r="B106" s="157" t="s">
        <v>159</v>
      </c>
      <c r="C106" s="158" t="s">
        <v>32</v>
      </c>
      <c r="D106" s="159">
        <v>12.62</v>
      </c>
      <c r="E106" s="212"/>
      <c r="F106" s="233">
        <f t="shared" si="7"/>
        <v>0</v>
      </c>
      <c r="G106" s="260"/>
      <c r="H106" s="261"/>
    </row>
    <row r="107" spans="1:8" ht="24">
      <c r="A107" s="156">
        <v>1509</v>
      </c>
      <c r="B107" s="157" t="s">
        <v>160</v>
      </c>
      <c r="C107" s="158" t="s">
        <v>16</v>
      </c>
      <c r="D107" s="159">
        <v>40</v>
      </c>
      <c r="E107" s="212"/>
      <c r="F107" s="233">
        <f t="shared" si="7"/>
        <v>0</v>
      </c>
      <c r="G107" s="260"/>
      <c r="H107" s="261"/>
    </row>
    <row r="108" spans="1:8" ht="24">
      <c r="A108" s="156">
        <v>1510</v>
      </c>
      <c r="B108" s="157" t="s">
        <v>161</v>
      </c>
      <c r="C108" s="158" t="s">
        <v>32</v>
      </c>
      <c r="D108" s="159">
        <v>236.51</v>
      </c>
      <c r="E108" s="212"/>
      <c r="F108" s="233">
        <f t="shared" si="7"/>
        <v>0</v>
      </c>
      <c r="G108" s="260"/>
      <c r="H108" s="261"/>
    </row>
    <row r="109" spans="1:8">
      <c r="A109" s="156">
        <v>1511</v>
      </c>
      <c r="B109" s="157" t="s">
        <v>142</v>
      </c>
      <c r="C109" s="158" t="s">
        <v>32</v>
      </c>
      <c r="D109" s="159">
        <v>8.7100000000000009</v>
      </c>
      <c r="E109" s="212"/>
      <c r="F109" s="233">
        <f t="shared" si="7"/>
        <v>0</v>
      </c>
      <c r="G109" s="260"/>
      <c r="H109" s="261"/>
    </row>
    <row r="110" spans="1:8" ht="24">
      <c r="A110" s="156">
        <v>1512</v>
      </c>
      <c r="B110" s="157" t="s">
        <v>162</v>
      </c>
      <c r="C110" s="158" t="s">
        <v>33</v>
      </c>
      <c r="D110" s="159">
        <v>12751.44</v>
      </c>
      <c r="E110" s="212"/>
      <c r="F110" s="233">
        <f t="shared" si="7"/>
        <v>0</v>
      </c>
      <c r="G110" s="260"/>
      <c r="H110" s="261"/>
    </row>
    <row r="111" spans="1:8">
      <c r="A111" s="156">
        <v>1513</v>
      </c>
      <c r="B111" s="157" t="s">
        <v>163</v>
      </c>
      <c r="C111" s="158" t="s">
        <v>28</v>
      </c>
      <c r="D111" s="159">
        <v>107</v>
      </c>
      <c r="E111" s="212"/>
      <c r="F111" s="233">
        <f t="shared" si="7"/>
        <v>0</v>
      </c>
      <c r="G111" s="260"/>
      <c r="H111" s="261"/>
    </row>
    <row r="112" spans="1:8">
      <c r="A112" s="156">
        <v>1514</v>
      </c>
      <c r="B112" s="157" t="s">
        <v>164</v>
      </c>
      <c r="C112" s="158" t="s">
        <v>28</v>
      </c>
      <c r="D112" s="159">
        <v>96.2</v>
      </c>
      <c r="E112" s="212"/>
      <c r="F112" s="233">
        <f t="shared" si="7"/>
        <v>0</v>
      </c>
      <c r="G112" s="260"/>
      <c r="H112" s="261"/>
    </row>
    <row r="113" spans="1:8" ht="24">
      <c r="A113" s="156">
        <v>1515</v>
      </c>
      <c r="B113" s="157" t="s">
        <v>156</v>
      </c>
      <c r="C113" s="158" t="s">
        <v>16</v>
      </c>
      <c r="D113" s="159">
        <v>241.78</v>
      </c>
      <c r="E113" s="212"/>
      <c r="F113" s="233">
        <f t="shared" si="7"/>
        <v>0</v>
      </c>
      <c r="G113" s="260"/>
      <c r="H113" s="261"/>
    </row>
    <row r="114" spans="1:8">
      <c r="A114" s="156">
        <v>1516</v>
      </c>
      <c r="B114" s="157" t="s">
        <v>165</v>
      </c>
      <c r="C114" s="158" t="s">
        <v>29</v>
      </c>
      <c r="D114" s="159">
        <v>6</v>
      </c>
      <c r="E114" s="212"/>
      <c r="F114" s="233">
        <f t="shared" si="7"/>
        <v>0</v>
      </c>
      <c r="G114" s="260"/>
      <c r="H114" s="261"/>
    </row>
    <row r="115" spans="1:8">
      <c r="A115" s="156">
        <v>1517</v>
      </c>
      <c r="B115" s="157" t="s">
        <v>166</v>
      </c>
      <c r="C115" s="158" t="s">
        <v>29</v>
      </c>
      <c r="D115" s="159">
        <v>2</v>
      </c>
      <c r="E115" s="212"/>
      <c r="F115" s="233">
        <f t="shared" si="7"/>
        <v>0</v>
      </c>
      <c r="G115" s="260"/>
      <c r="H115" s="261"/>
    </row>
    <row r="116" spans="1:8" ht="24">
      <c r="A116" s="156">
        <v>1518</v>
      </c>
      <c r="B116" s="157" t="s">
        <v>167</v>
      </c>
      <c r="C116" s="158" t="s">
        <v>28</v>
      </c>
      <c r="D116" s="159">
        <v>2</v>
      </c>
      <c r="E116" s="212"/>
      <c r="F116" s="233">
        <f t="shared" si="7"/>
        <v>0</v>
      </c>
      <c r="G116" s="260"/>
      <c r="H116" s="261"/>
    </row>
    <row r="117" spans="1:8" ht="24">
      <c r="A117" s="156">
        <v>1519</v>
      </c>
      <c r="B117" s="157" t="s">
        <v>168</v>
      </c>
      <c r="C117" s="158" t="s">
        <v>29</v>
      </c>
      <c r="D117" s="159">
        <v>2</v>
      </c>
      <c r="E117" s="212"/>
      <c r="F117" s="233">
        <f t="shared" si="7"/>
        <v>0</v>
      </c>
      <c r="G117" s="260"/>
      <c r="H117" s="261"/>
    </row>
    <row r="118" spans="1:8" ht="24">
      <c r="A118" s="156">
        <v>1520</v>
      </c>
      <c r="B118" s="157" t="s">
        <v>169</v>
      </c>
      <c r="C118" s="158" t="s">
        <v>32</v>
      </c>
      <c r="D118" s="159">
        <v>186.72</v>
      </c>
      <c r="E118" s="212"/>
      <c r="F118" s="233">
        <f t="shared" si="7"/>
        <v>0</v>
      </c>
      <c r="G118" s="260"/>
      <c r="H118" s="261"/>
    </row>
    <row r="119" spans="1:8" ht="36">
      <c r="A119" s="156">
        <v>1521</v>
      </c>
      <c r="B119" s="157" t="s">
        <v>138</v>
      </c>
      <c r="C119" s="158" t="s">
        <v>32</v>
      </c>
      <c r="D119" s="159">
        <v>186.72</v>
      </c>
      <c r="E119" s="212"/>
      <c r="F119" s="233">
        <f t="shared" si="7"/>
        <v>0</v>
      </c>
      <c r="G119" s="260"/>
      <c r="H119" s="261"/>
    </row>
    <row r="120" spans="1:8" ht="24">
      <c r="A120" s="156">
        <v>1522</v>
      </c>
      <c r="B120" s="157" t="s">
        <v>170</v>
      </c>
      <c r="C120" s="158" t="s">
        <v>32</v>
      </c>
      <c r="D120" s="159">
        <v>186.72</v>
      </c>
      <c r="E120" s="212"/>
      <c r="F120" s="233">
        <f t="shared" si="7"/>
        <v>0</v>
      </c>
      <c r="G120" s="260"/>
      <c r="H120" s="261"/>
    </row>
    <row r="121" spans="1:8">
      <c r="A121" s="160"/>
      <c r="B121" s="161" t="s">
        <v>2</v>
      </c>
      <c r="C121" s="162">
        <v>1500</v>
      </c>
      <c r="D121" s="163"/>
      <c r="E121" s="214"/>
      <c r="F121" s="215">
        <f>SUM(F98:F120)</f>
        <v>0</v>
      </c>
      <c r="G121" s="260"/>
      <c r="H121" s="261"/>
    </row>
    <row r="122" spans="1:8">
      <c r="A122" s="156"/>
      <c r="B122" s="157"/>
      <c r="C122" s="158"/>
      <c r="D122" s="159"/>
      <c r="E122" s="212"/>
      <c r="F122" s="233"/>
      <c r="G122" s="260"/>
      <c r="H122" s="261"/>
    </row>
    <row r="123" spans="1:8">
      <c r="A123" s="185">
        <v>1600</v>
      </c>
      <c r="B123" s="262" t="s">
        <v>115</v>
      </c>
      <c r="C123" s="158"/>
      <c r="D123" s="159"/>
      <c r="E123" s="212"/>
      <c r="F123" s="233"/>
      <c r="G123" s="260"/>
      <c r="H123" s="261"/>
    </row>
    <row r="124" spans="1:8" ht="24">
      <c r="A124" s="156">
        <v>1601</v>
      </c>
      <c r="B124" s="157" t="s">
        <v>141</v>
      </c>
      <c r="C124" s="158" t="s">
        <v>16</v>
      </c>
      <c r="D124" s="159">
        <v>103.81</v>
      </c>
      <c r="E124" s="212"/>
      <c r="F124" s="233">
        <f t="shared" ref="F124:F127" si="8">+D124*E124</f>
        <v>0</v>
      </c>
      <c r="G124" s="260"/>
      <c r="H124" s="261"/>
    </row>
    <row r="125" spans="1:8">
      <c r="A125" s="156">
        <v>1602</v>
      </c>
      <c r="B125" s="157" t="s">
        <v>142</v>
      </c>
      <c r="C125" s="158" t="s">
        <v>32</v>
      </c>
      <c r="D125" s="159">
        <v>10.38</v>
      </c>
      <c r="E125" s="212"/>
      <c r="F125" s="233">
        <f t="shared" si="8"/>
        <v>0</v>
      </c>
      <c r="G125" s="260"/>
      <c r="H125" s="261"/>
    </row>
    <row r="126" spans="1:8">
      <c r="A126" s="156">
        <v>1603</v>
      </c>
      <c r="B126" s="157" t="s">
        <v>143</v>
      </c>
      <c r="C126" s="158" t="s">
        <v>28</v>
      </c>
      <c r="D126" s="159">
        <v>188.74</v>
      </c>
      <c r="E126" s="212"/>
      <c r="F126" s="233">
        <f t="shared" si="8"/>
        <v>0</v>
      </c>
      <c r="G126" s="260"/>
      <c r="H126" s="261"/>
    </row>
    <row r="127" spans="1:8" ht="24">
      <c r="A127" s="156">
        <v>1604</v>
      </c>
      <c r="B127" s="157" t="s">
        <v>159</v>
      </c>
      <c r="C127" s="158" t="s">
        <v>32</v>
      </c>
      <c r="D127" s="159">
        <v>11.32</v>
      </c>
      <c r="E127" s="212"/>
      <c r="F127" s="233">
        <f t="shared" si="8"/>
        <v>0</v>
      </c>
      <c r="G127" s="260"/>
      <c r="H127" s="261"/>
    </row>
    <row r="128" spans="1:8">
      <c r="A128" s="247"/>
      <c r="B128" s="269" t="s">
        <v>2</v>
      </c>
      <c r="C128" s="162">
        <v>1600</v>
      </c>
      <c r="D128" s="163"/>
      <c r="E128" s="214"/>
      <c r="F128" s="215">
        <f>SUM(F124:F127)</f>
        <v>0</v>
      </c>
      <c r="G128" s="260"/>
      <c r="H128" s="261"/>
    </row>
    <row r="129" spans="1:8">
      <c r="A129" s="175"/>
      <c r="B129" s="274"/>
      <c r="C129" s="158"/>
      <c r="D129" s="159"/>
      <c r="E129" s="212"/>
      <c r="F129" s="233"/>
      <c r="G129" s="260"/>
      <c r="H129" s="261"/>
    </row>
    <row r="130" spans="1:8" ht="19.5">
      <c r="A130" s="204" t="s">
        <v>65</v>
      </c>
      <c r="B130" s="286" t="s">
        <v>91</v>
      </c>
      <c r="C130" s="287"/>
      <c r="D130" s="288"/>
      <c r="E130" s="224"/>
      <c r="F130" s="225"/>
      <c r="G130" s="260"/>
      <c r="H130" s="261"/>
    </row>
    <row r="131" spans="1:8">
      <c r="A131" s="156"/>
      <c r="B131" s="157"/>
      <c r="C131" s="158"/>
      <c r="D131" s="159"/>
      <c r="E131" s="212"/>
      <c r="F131" s="213"/>
      <c r="G131" s="260"/>
      <c r="H131" s="261"/>
    </row>
    <row r="132" spans="1:8">
      <c r="A132" s="185">
        <v>1700</v>
      </c>
      <c r="B132" s="262" t="s">
        <v>71</v>
      </c>
      <c r="C132" s="158"/>
      <c r="D132" s="159"/>
      <c r="E132" s="212"/>
      <c r="F132" s="233"/>
      <c r="G132" s="260"/>
      <c r="H132" s="261"/>
    </row>
    <row r="133" spans="1:8" ht="36">
      <c r="A133" s="156">
        <v>1701</v>
      </c>
      <c r="B133" s="157" t="s">
        <v>158</v>
      </c>
      <c r="C133" s="158" t="s">
        <v>16</v>
      </c>
      <c r="D133" s="159">
        <v>3221</v>
      </c>
      <c r="E133" s="212"/>
      <c r="F133" s="233">
        <f t="shared" ref="F133:F138" si="9">+D133*E133</f>
        <v>0</v>
      </c>
      <c r="G133" s="260"/>
      <c r="H133" s="261"/>
    </row>
    <row r="134" spans="1:8">
      <c r="A134" s="156">
        <v>1702</v>
      </c>
      <c r="B134" s="157" t="s">
        <v>82</v>
      </c>
      <c r="C134" s="158" t="s">
        <v>32</v>
      </c>
      <c r="D134" s="159">
        <v>354.31</v>
      </c>
      <c r="E134" s="212"/>
      <c r="F134" s="233">
        <f t="shared" si="9"/>
        <v>0</v>
      </c>
      <c r="G134" s="260"/>
      <c r="H134" s="261"/>
    </row>
    <row r="135" spans="1:8">
      <c r="A135" s="156">
        <v>1703</v>
      </c>
      <c r="B135" s="157" t="s">
        <v>81</v>
      </c>
      <c r="C135" s="158" t="s">
        <v>32</v>
      </c>
      <c r="D135" s="159">
        <v>483.15</v>
      </c>
      <c r="E135" s="212"/>
      <c r="F135" s="233">
        <f t="shared" si="9"/>
        <v>0</v>
      </c>
      <c r="G135" s="260"/>
      <c r="H135" s="261"/>
    </row>
    <row r="136" spans="1:8">
      <c r="A136" s="156">
        <v>1704</v>
      </c>
      <c r="B136" s="157" t="s">
        <v>79</v>
      </c>
      <c r="C136" s="158" t="s">
        <v>16</v>
      </c>
      <c r="D136" s="159">
        <v>3221</v>
      </c>
      <c r="E136" s="212"/>
      <c r="F136" s="233">
        <f t="shared" si="9"/>
        <v>0</v>
      </c>
      <c r="G136" s="260"/>
      <c r="H136" s="261"/>
    </row>
    <row r="137" spans="1:8">
      <c r="A137" s="156">
        <v>1705</v>
      </c>
      <c r="B137" s="157" t="s">
        <v>80</v>
      </c>
      <c r="C137" s="158" t="s">
        <v>16</v>
      </c>
      <c r="D137" s="159">
        <v>3221</v>
      </c>
      <c r="E137" s="212"/>
      <c r="F137" s="233">
        <f t="shared" si="9"/>
        <v>0</v>
      </c>
      <c r="G137" s="260"/>
      <c r="H137" s="261"/>
    </row>
    <row r="138" spans="1:8" ht="24">
      <c r="A138" s="156">
        <v>1706</v>
      </c>
      <c r="B138" s="157" t="s">
        <v>171</v>
      </c>
      <c r="C138" s="158" t="s">
        <v>32</v>
      </c>
      <c r="D138" s="159">
        <v>128.84</v>
      </c>
      <c r="E138" s="212"/>
      <c r="F138" s="233">
        <f t="shared" si="9"/>
        <v>0</v>
      </c>
      <c r="G138" s="260"/>
      <c r="H138" s="261"/>
    </row>
    <row r="139" spans="1:8">
      <c r="A139" s="247"/>
      <c r="B139" s="269" t="s">
        <v>2</v>
      </c>
      <c r="C139" s="162">
        <v>1700</v>
      </c>
      <c r="D139" s="248"/>
      <c r="E139" s="249"/>
      <c r="F139" s="250">
        <f>SUM(F133:F138)</f>
        <v>0</v>
      </c>
      <c r="G139" s="260"/>
      <c r="H139" s="261"/>
    </row>
    <row r="140" spans="1:8">
      <c r="A140" s="175"/>
      <c r="B140" s="274"/>
      <c r="C140" s="158"/>
      <c r="D140" s="159"/>
      <c r="E140" s="212"/>
      <c r="F140" s="233"/>
      <c r="G140" s="260"/>
      <c r="H140" s="261"/>
    </row>
    <row r="141" spans="1:8">
      <c r="A141" s="185">
        <v>1800</v>
      </c>
      <c r="B141" s="262" t="s">
        <v>72</v>
      </c>
      <c r="C141" s="158"/>
      <c r="D141" s="159"/>
      <c r="E141" s="212"/>
      <c r="F141" s="233"/>
      <c r="G141" s="260"/>
      <c r="H141" s="261"/>
    </row>
    <row r="142" spans="1:8" ht="24">
      <c r="A142" s="156">
        <v>1801</v>
      </c>
      <c r="B142" s="157" t="s">
        <v>172</v>
      </c>
      <c r="C142" s="158" t="s">
        <v>16</v>
      </c>
      <c r="D142" s="159">
        <v>151.05000000000001</v>
      </c>
      <c r="E142" s="212"/>
      <c r="F142" s="233">
        <f t="shared" ref="F142:F152" si="10">+D142*E142</f>
        <v>0</v>
      </c>
      <c r="G142" s="260"/>
      <c r="H142" s="261"/>
    </row>
    <row r="143" spans="1:8" ht="36">
      <c r="A143" s="156">
        <v>1802</v>
      </c>
      <c r="B143" s="157" t="s">
        <v>173</v>
      </c>
      <c r="C143" s="158" t="s">
        <v>16</v>
      </c>
      <c r="D143" s="159">
        <v>120</v>
      </c>
      <c r="E143" s="212"/>
      <c r="F143" s="233">
        <f t="shared" si="10"/>
        <v>0</v>
      </c>
      <c r="G143" s="260"/>
      <c r="H143" s="261"/>
    </row>
    <row r="144" spans="1:8">
      <c r="A144" s="247"/>
      <c r="B144" s="269" t="s">
        <v>2</v>
      </c>
      <c r="C144" s="162">
        <v>1800</v>
      </c>
      <c r="D144" s="248"/>
      <c r="E144" s="249"/>
      <c r="F144" s="250">
        <f>SUM(F142:F143)</f>
        <v>0</v>
      </c>
      <c r="G144" s="260"/>
      <c r="H144" s="261"/>
    </row>
    <row r="145" spans="1:8">
      <c r="A145" s="175"/>
      <c r="B145" s="274"/>
      <c r="C145" s="158"/>
      <c r="D145" s="159"/>
      <c r="E145" s="212"/>
      <c r="F145" s="233"/>
      <c r="G145" s="260"/>
      <c r="H145" s="261"/>
    </row>
    <row r="146" spans="1:8">
      <c r="A146" s="185">
        <v>1900</v>
      </c>
      <c r="B146" s="262" t="s">
        <v>92</v>
      </c>
      <c r="C146" s="158"/>
      <c r="D146" s="159"/>
      <c r="E146" s="212"/>
      <c r="F146" s="233"/>
      <c r="G146" s="260"/>
      <c r="H146" s="261"/>
    </row>
    <row r="147" spans="1:8" ht="24">
      <c r="A147" s="156">
        <v>1901</v>
      </c>
      <c r="B147" s="157" t="s">
        <v>172</v>
      </c>
      <c r="C147" s="158" t="s">
        <v>16</v>
      </c>
      <c r="D147" s="159">
        <v>58.49</v>
      </c>
      <c r="E147" s="212"/>
      <c r="F147" s="233">
        <f t="shared" si="10"/>
        <v>0</v>
      </c>
      <c r="G147" s="260"/>
      <c r="H147" s="261"/>
    </row>
    <row r="148" spans="1:8">
      <c r="A148" s="247"/>
      <c r="B148" s="269" t="s">
        <v>2</v>
      </c>
      <c r="C148" s="162">
        <v>1900</v>
      </c>
      <c r="D148" s="248"/>
      <c r="E148" s="249"/>
      <c r="F148" s="250">
        <f>SUM(F147)</f>
        <v>0</v>
      </c>
      <c r="G148" s="260"/>
      <c r="H148" s="261"/>
    </row>
    <row r="149" spans="1:8">
      <c r="A149" s="175"/>
      <c r="B149" s="274"/>
      <c r="C149" s="158"/>
      <c r="D149" s="159"/>
      <c r="E149" s="212"/>
      <c r="F149" s="233"/>
      <c r="G149" s="260"/>
      <c r="H149" s="261"/>
    </row>
    <row r="150" spans="1:8">
      <c r="A150" s="185">
        <v>2000</v>
      </c>
      <c r="B150" s="262" t="s">
        <v>73</v>
      </c>
      <c r="C150" s="158"/>
      <c r="D150" s="159"/>
      <c r="E150" s="212"/>
      <c r="F150" s="233"/>
      <c r="G150" s="260"/>
      <c r="H150" s="261"/>
    </row>
    <row r="151" spans="1:8" ht="24">
      <c r="A151" s="156">
        <v>2001</v>
      </c>
      <c r="B151" s="157" t="s">
        <v>141</v>
      </c>
      <c r="C151" s="158" t="s">
        <v>16</v>
      </c>
      <c r="D151" s="159">
        <v>161.94999999999999</v>
      </c>
      <c r="E151" s="212"/>
      <c r="F151" s="233">
        <f t="shared" si="10"/>
        <v>0</v>
      </c>
      <c r="G151" s="260"/>
      <c r="H151" s="261"/>
    </row>
    <row r="152" spans="1:8">
      <c r="A152" s="156">
        <v>2002</v>
      </c>
      <c r="B152" s="157" t="s">
        <v>142</v>
      </c>
      <c r="C152" s="158" t="s">
        <v>32</v>
      </c>
      <c r="D152" s="159">
        <v>8.1</v>
      </c>
      <c r="E152" s="212"/>
      <c r="F152" s="233">
        <f t="shared" si="10"/>
        <v>0</v>
      </c>
      <c r="G152" s="260"/>
      <c r="H152" s="261"/>
    </row>
    <row r="153" spans="1:8" ht="24">
      <c r="A153" s="156">
        <v>2003</v>
      </c>
      <c r="B153" s="157" t="s">
        <v>145</v>
      </c>
      <c r="C153" s="158" t="s">
        <v>32</v>
      </c>
      <c r="D153" s="159">
        <v>16.2</v>
      </c>
      <c r="E153" s="212"/>
      <c r="F153" s="233">
        <f t="shared" ref="F153:F154" si="11">+D153*E153</f>
        <v>0</v>
      </c>
      <c r="G153" s="260"/>
      <c r="H153" s="261"/>
    </row>
    <row r="154" spans="1:8" ht="24">
      <c r="A154" s="156">
        <v>2004</v>
      </c>
      <c r="B154" s="157" t="s">
        <v>174</v>
      </c>
      <c r="C154" s="158" t="s">
        <v>16</v>
      </c>
      <c r="D154" s="159">
        <v>7.5</v>
      </c>
      <c r="E154" s="212"/>
      <c r="F154" s="233">
        <f t="shared" si="11"/>
        <v>0</v>
      </c>
      <c r="G154" s="260"/>
      <c r="H154" s="261"/>
    </row>
    <row r="155" spans="1:8">
      <c r="A155" s="247"/>
      <c r="B155" s="269" t="s">
        <v>2</v>
      </c>
      <c r="C155" s="162">
        <v>2000</v>
      </c>
      <c r="D155" s="163"/>
      <c r="E155" s="214"/>
      <c r="F155" s="215">
        <f>SUM(F151:F154)</f>
        <v>0</v>
      </c>
      <c r="G155" s="260"/>
      <c r="H155" s="261"/>
    </row>
    <row r="156" spans="1:8">
      <c r="A156" s="175"/>
      <c r="B156" s="176"/>
      <c r="C156" s="166"/>
      <c r="D156" s="159"/>
      <c r="E156" s="212"/>
      <c r="F156" s="213"/>
      <c r="G156" s="260"/>
      <c r="H156" s="261"/>
    </row>
    <row r="157" spans="1:8" ht="19.5">
      <c r="A157" s="204" t="s">
        <v>66</v>
      </c>
      <c r="B157" s="205" t="s">
        <v>77</v>
      </c>
      <c r="C157" s="206"/>
      <c r="D157" s="207"/>
      <c r="E157" s="224"/>
      <c r="F157" s="225"/>
      <c r="G157" s="260"/>
      <c r="H157" s="261"/>
    </row>
    <row r="158" spans="1:8">
      <c r="A158" s="179"/>
      <c r="B158" s="180"/>
      <c r="C158" s="181"/>
      <c r="D158" s="159"/>
      <c r="E158" s="212"/>
      <c r="F158" s="213"/>
      <c r="G158" s="260"/>
      <c r="H158" s="261"/>
    </row>
    <row r="159" spans="1:8">
      <c r="A159" s="185">
        <v>2100</v>
      </c>
      <c r="B159" s="151" t="s">
        <v>17</v>
      </c>
      <c r="C159" s="152"/>
      <c r="D159" s="159"/>
      <c r="E159" s="212"/>
      <c r="F159" s="213"/>
      <c r="G159" s="260"/>
      <c r="H159" s="261"/>
    </row>
    <row r="160" spans="1:8" ht="24">
      <c r="A160" s="156">
        <v>2101</v>
      </c>
      <c r="B160" s="157" t="s">
        <v>150</v>
      </c>
      <c r="C160" s="158" t="s">
        <v>32</v>
      </c>
      <c r="D160" s="191">
        <v>10.88</v>
      </c>
      <c r="E160" s="212"/>
      <c r="F160" s="233">
        <f t="shared" ref="F160:F163" si="12">+D160*E160</f>
        <v>0</v>
      </c>
      <c r="H160" s="261"/>
    </row>
    <row r="161" spans="1:8">
      <c r="A161" s="156">
        <v>2102</v>
      </c>
      <c r="B161" s="157" t="s">
        <v>175</v>
      </c>
      <c r="C161" s="158" t="s">
        <v>32</v>
      </c>
      <c r="D161" s="191">
        <v>0.31</v>
      </c>
      <c r="E161" s="212"/>
      <c r="F161" s="233">
        <f t="shared" si="12"/>
        <v>0</v>
      </c>
      <c r="H161" s="261"/>
    </row>
    <row r="162" spans="1:8">
      <c r="A162" s="156">
        <v>2103</v>
      </c>
      <c r="B162" s="157" t="s">
        <v>176</v>
      </c>
      <c r="C162" s="158" t="s">
        <v>32</v>
      </c>
      <c r="D162" s="191">
        <v>3.4</v>
      </c>
      <c r="E162" s="212"/>
      <c r="F162" s="233">
        <f t="shared" si="12"/>
        <v>0</v>
      </c>
      <c r="H162" s="261"/>
    </row>
    <row r="163" spans="1:8" ht="24">
      <c r="A163" s="156">
        <v>2104</v>
      </c>
      <c r="B163" s="157" t="s">
        <v>177</v>
      </c>
      <c r="C163" s="158" t="s">
        <v>32</v>
      </c>
      <c r="D163" s="191">
        <v>3.4</v>
      </c>
      <c r="E163" s="212"/>
      <c r="F163" s="233">
        <f t="shared" si="12"/>
        <v>0</v>
      </c>
      <c r="H163" s="261"/>
    </row>
    <row r="164" spans="1:8">
      <c r="A164" s="160"/>
      <c r="B164" s="161" t="s">
        <v>2</v>
      </c>
      <c r="C164" s="162">
        <v>2100</v>
      </c>
      <c r="D164" s="163"/>
      <c r="E164" s="214"/>
      <c r="F164" s="215">
        <f>SUM(F160:F163)</f>
        <v>0</v>
      </c>
      <c r="G164" s="260"/>
      <c r="H164" s="261"/>
    </row>
    <row r="165" spans="1:8">
      <c r="A165" s="156"/>
      <c r="B165" s="148"/>
      <c r="C165" s="190"/>
      <c r="D165" s="191"/>
      <c r="E165" s="229"/>
      <c r="F165" s="230"/>
      <c r="H165" s="261"/>
    </row>
    <row r="166" spans="1:8">
      <c r="A166" s="185">
        <v>2200</v>
      </c>
      <c r="B166" s="208" t="s">
        <v>12</v>
      </c>
      <c r="C166" s="192"/>
      <c r="D166" s="193"/>
      <c r="E166" s="231"/>
      <c r="F166" s="232"/>
      <c r="H166" s="261"/>
    </row>
    <row r="167" spans="1:8">
      <c r="A167" s="156">
        <v>2201</v>
      </c>
      <c r="B167" s="157" t="s">
        <v>178</v>
      </c>
      <c r="C167" s="158" t="s">
        <v>29</v>
      </c>
      <c r="D167" s="159">
        <v>17</v>
      </c>
      <c r="E167" s="212"/>
      <c r="F167" s="233">
        <f>+D167*E167</f>
        <v>0</v>
      </c>
      <c r="H167" s="261"/>
    </row>
    <row r="168" spans="1:8" ht="24">
      <c r="A168" s="156">
        <v>2202</v>
      </c>
      <c r="B168" s="157" t="s">
        <v>179</v>
      </c>
      <c r="C168" s="158" t="s">
        <v>29</v>
      </c>
      <c r="D168" s="159">
        <v>17</v>
      </c>
      <c r="E168" s="212"/>
      <c r="F168" s="233">
        <f t="shared" ref="F168:F174" si="13">+D168*E168</f>
        <v>0</v>
      </c>
      <c r="H168" s="261"/>
    </row>
    <row r="169" spans="1:8" ht="24">
      <c r="A169" s="156">
        <v>2203</v>
      </c>
      <c r="B169" s="157" t="s">
        <v>180</v>
      </c>
      <c r="C169" s="158" t="s">
        <v>29</v>
      </c>
      <c r="D169" s="159">
        <v>17</v>
      </c>
      <c r="E169" s="212"/>
      <c r="F169" s="233">
        <f t="shared" si="13"/>
        <v>0</v>
      </c>
      <c r="H169" s="261"/>
    </row>
    <row r="170" spans="1:8" ht="24">
      <c r="A170" s="156">
        <v>2204</v>
      </c>
      <c r="B170" s="157" t="s">
        <v>181</v>
      </c>
      <c r="C170" s="158" t="s">
        <v>29</v>
      </c>
      <c r="D170" s="159">
        <v>34</v>
      </c>
      <c r="E170" s="212"/>
      <c r="F170" s="233">
        <f t="shared" si="13"/>
        <v>0</v>
      </c>
      <c r="H170" s="261"/>
    </row>
    <row r="171" spans="1:8" ht="24">
      <c r="A171" s="156">
        <v>2205</v>
      </c>
      <c r="B171" s="157" t="s">
        <v>182</v>
      </c>
      <c r="C171" s="158" t="s">
        <v>29</v>
      </c>
      <c r="D171" s="159">
        <v>17</v>
      </c>
      <c r="E171" s="212"/>
      <c r="F171" s="233">
        <f t="shared" si="13"/>
        <v>0</v>
      </c>
      <c r="H171" s="261"/>
    </row>
    <row r="172" spans="1:8">
      <c r="A172" s="156">
        <v>2206</v>
      </c>
      <c r="B172" s="157" t="s">
        <v>183</v>
      </c>
      <c r="C172" s="158" t="s">
        <v>29</v>
      </c>
      <c r="D172" s="159">
        <v>17</v>
      </c>
      <c r="E172" s="212"/>
      <c r="F172" s="233">
        <f t="shared" si="13"/>
        <v>0</v>
      </c>
      <c r="H172" s="261"/>
    </row>
    <row r="173" spans="1:8" ht="24">
      <c r="A173" s="156">
        <v>2207</v>
      </c>
      <c r="B173" s="157" t="s">
        <v>184</v>
      </c>
      <c r="C173" s="158" t="s">
        <v>28</v>
      </c>
      <c r="D173" s="159">
        <v>272</v>
      </c>
      <c r="E173" s="212"/>
      <c r="F173" s="233">
        <f t="shared" si="13"/>
        <v>0</v>
      </c>
      <c r="H173" s="261"/>
    </row>
    <row r="174" spans="1:8" ht="24">
      <c r="A174" s="156">
        <v>2208</v>
      </c>
      <c r="B174" s="157" t="s">
        <v>185</v>
      </c>
      <c r="C174" s="158" t="s">
        <v>28</v>
      </c>
      <c r="D174" s="159">
        <v>1377</v>
      </c>
      <c r="E174" s="212"/>
      <c r="F174" s="233">
        <f t="shared" si="13"/>
        <v>0</v>
      </c>
      <c r="H174" s="261"/>
    </row>
    <row r="175" spans="1:8">
      <c r="A175" s="160"/>
      <c r="B175" s="161" t="s">
        <v>2</v>
      </c>
      <c r="C175" s="162">
        <v>2200</v>
      </c>
      <c r="D175" s="163"/>
      <c r="E175" s="214"/>
      <c r="F175" s="215">
        <f>SUM(F167:F174)</f>
        <v>0</v>
      </c>
      <c r="G175" s="260"/>
      <c r="H175" s="261"/>
    </row>
    <row r="176" spans="1:8">
      <c r="A176" s="164"/>
      <c r="B176" s="165"/>
      <c r="C176" s="166"/>
      <c r="D176" s="183"/>
      <c r="E176" s="226"/>
      <c r="F176" s="227"/>
      <c r="G176" s="260"/>
      <c r="H176" s="261"/>
    </row>
    <row r="177" spans="1:8" ht="19.5">
      <c r="A177" s="204" t="s">
        <v>67</v>
      </c>
      <c r="B177" s="205" t="s">
        <v>93</v>
      </c>
      <c r="C177" s="206"/>
      <c r="D177" s="207"/>
      <c r="E177" s="224"/>
      <c r="F177" s="225"/>
      <c r="G177" s="260"/>
      <c r="H177" s="261"/>
    </row>
    <row r="178" spans="1:8">
      <c r="A178" s="164"/>
      <c r="B178" s="165"/>
      <c r="C178" s="166"/>
      <c r="D178" s="159"/>
      <c r="E178" s="212"/>
      <c r="F178" s="213"/>
      <c r="G178" s="260"/>
      <c r="H178" s="261"/>
    </row>
    <row r="179" spans="1:8">
      <c r="A179" s="185">
        <v>2300</v>
      </c>
      <c r="B179" s="177" t="s">
        <v>17</v>
      </c>
      <c r="C179" s="158"/>
      <c r="D179" s="159">
        <v>683.82</v>
      </c>
      <c r="E179" s="212"/>
      <c r="F179" s="213"/>
      <c r="G179" s="260"/>
      <c r="H179" s="261"/>
    </row>
    <row r="180" spans="1:8" ht="24">
      <c r="A180" s="156">
        <v>2301</v>
      </c>
      <c r="B180" s="157" t="s">
        <v>150</v>
      </c>
      <c r="C180" s="158" t="s">
        <v>32</v>
      </c>
      <c r="D180" s="159">
        <v>437.64</v>
      </c>
      <c r="E180" s="212"/>
      <c r="F180" s="233">
        <f t="shared" ref="F180:F198" si="14">+D180*E180</f>
        <v>0</v>
      </c>
      <c r="G180" s="260"/>
      <c r="H180" s="261"/>
    </row>
    <row r="181" spans="1:8">
      <c r="A181" s="156"/>
      <c r="B181" s="178" t="s">
        <v>117</v>
      </c>
      <c r="C181" s="158"/>
      <c r="D181" s="159"/>
      <c r="E181" s="212"/>
      <c r="F181" s="233"/>
      <c r="G181" s="260"/>
      <c r="H181" s="261"/>
    </row>
    <row r="182" spans="1:8" ht="24">
      <c r="A182" s="156">
        <v>2302</v>
      </c>
      <c r="B182" s="157" t="s">
        <v>186</v>
      </c>
      <c r="C182" s="158" t="s">
        <v>28</v>
      </c>
      <c r="D182" s="159">
        <v>1350</v>
      </c>
      <c r="E182" s="212"/>
      <c r="F182" s="233">
        <f t="shared" ref="F182:F183" si="15">+D182*E182</f>
        <v>0</v>
      </c>
      <c r="G182" s="260"/>
      <c r="H182" s="261"/>
    </row>
    <row r="183" spans="1:8" ht="24">
      <c r="A183" s="156">
        <v>2303</v>
      </c>
      <c r="B183" s="157" t="s">
        <v>187</v>
      </c>
      <c r="C183" s="158" t="s">
        <v>31</v>
      </c>
      <c r="D183" s="159">
        <v>3181</v>
      </c>
      <c r="E183" s="212"/>
      <c r="F183" s="233">
        <f t="shared" si="15"/>
        <v>0</v>
      </c>
      <c r="G183" s="260"/>
      <c r="H183" s="261"/>
    </row>
    <row r="184" spans="1:8" ht="24">
      <c r="A184" s="156">
        <v>2304</v>
      </c>
      <c r="B184" s="157" t="s">
        <v>188</v>
      </c>
      <c r="C184" s="158" t="s">
        <v>32</v>
      </c>
      <c r="D184" s="159">
        <v>95.43</v>
      </c>
      <c r="E184" s="212"/>
      <c r="F184" s="233">
        <f t="shared" ref="F184" si="16">+D184*E184</f>
        <v>0</v>
      </c>
      <c r="G184" s="260"/>
      <c r="H184" s="261"/>
    </row>
    <row r="185" spans="1:8">
      <c r="A185" s="156"/>
      <c r="B185" s="178" t="s">
        <v>116</v>
      </c>
      <c r="C185" s="158"/>
      <c r="D185" s="159"/>
      <c r="E185" s="212"/>
      <c r="F185" s="233"/>
      <c r="G185" s="260"/>
      <c r="H185" s="261"/>
    </row>
    <row r="186" spans="1:8">
      <c r="A186" s="156">
        <v>2305</v>
      </c>
      <c r="B186" s="157" t="s">
        <v>175</v>
      </c>
      <c r="C186" s="158" t="s">
        <v>32</v>
      </c>
      <c r="D186" s="159">
        <v>27.35</v>
      </c>
      <c r="E186" s="212"/>
      <c r="F186" s="233">
        <f t="shared" si="14"/>
        <v>0</v>
      </c>
      <c r="G186" s="260"/>
      <c r="H186" s="261"/>
    </row>
    <row r="187" spans="1:8" ht="24">
      <c r="A187" s="156">
        <v>2306</v>
      </c>
      <c r="B187" s="157" t="s">
        <v>187</v>
      </c>
      <c r="C187" s="158" t="s">
        <v>31</v>
      </c>
      <c r="D187" s="159">
        <v>7152.8</v>
      </c>
      <c r="E187" s="212"/>
      <c r="F187" s="233">
        <f t="shared" si="14"/>
        <v>0</v>
      </c>
      <c r="G187" s="260"/>
      <c r="H187" s="261"/>
    </row>
    <row r="188" spans="1:8">
      <c r="A188" s="156">
        <v>2307</v>
      </c>
      <c r="B188" s="157" t="s">
        <v>176</v>
      </c>
      <c r="C188" s="158" t="s">
        <v>32</v>
      </c>
      <c r="D188" s="159">
        <v>89.41</v>
      </c>
      <c r="E188" s="212"/>
      <c r="F188" s="233">
        <f t="shared" si="14"/>
        <v>0</v>
      </c>
      <c r="G188" s="260"/>
      <c r="H188" s="261"/>
    </row>
    <row r="189" spans="1:8" ht="24">
      <c r="A189" s="156">
        <v>2308</v>
      </c>
      <c r="B189" s="157" t="s">
        <v>177</v>
      </c>
      <c r="C189" s="158" t="s">
        <v>32</v>
      </c>
      <c r="D189" s="159">
        <v>89.41</v>
      </c>
      <c r="E189" s="212"/>
      <c r="F189" s="233">
        <f t="shared" si="14"/>
        <v>0</v>
      </c>
      <c r="G189" s="260"/>
      <c r="H189" s="261"/>
    </row>
    <row r="190" spans="1:8">
      <c r="A190" s="156">
        <v>2309</v>
      </c>
      <c r="B190" s="157" t="s">
        <v>189</v>
      </c>
      <c r="C190" s="158" t="s">
        <v>16</v>
      </c>
      <c r="D190" s="159">
        <v>1025.73</v>
      </c>
      <c r="E190" s="212"/>
      <c r="F190" s="233">
        <f t="shared" si="14"/>
        <v>0</v>
      </c>
      <c r="G190" s="260"/>
      <c r="H190" s="261"/>
    </row>
    <row r="191" spans="1:8">
      <c r="A191" s="156"/>
      <c r="B191" s="178" t="s">
        <v>118</v>
      </c>
      <c r="C191" s="158"/>
      <c r="D191" s="159"/>
      <c r="E191" s="212"/>
      <c r="F191" s="233"/>
      <c r="G191" s="260"/>
      <c r="H191" s="261"/>
    </row>
    <row r="192" spans="1:8" ht="24">
      <c r="A192" s="156">
        <v>2310</v>
      </c>
      <c r="B192" s="157" t="s">
        <v>190</v>
      </c>
      <c r="C192" s="158" t="s">
        <v>16</v>
      </c>
      <c r="D192" s="191">
        <v>136.76</v>
      </c>
      <c r="E192" s="212"/>
      <c r="F192" s="233">
        <f t="shared" si="14"/>
        <v>0</v>
      </c>
      <c r="H192" s="261"/>
    </row>
    <row r="193" spans="1:8">
      <c r="A193" s="156">
        <v>2311</v>
      </c>
      <c r="B193" s="157" t="s">
        <v>191</v>
      </c>
      <c r="C193" s="158" t="s">
        <v>16</v>
      </c>
      <c r="D193" s="191">
        <v>1094.1099999999999</v>
      </c>
      <c r="E193" s="212"/>
      <c r="F193" s="233">
        <f t="shared" si="14"/>
        <v>0</v>
      </c>
      <c r="H193" s="261"/>
    </row>
    <row r="194" spans="1:8">
      <c r="A194" s="156">
        <v>2312</v>
      </c>
      <c r="B194" s="157" t="s">
        <v>192</v>
      </c>
      <c r="C194" s="158" t="s">
        <v>16</v>
      </c>
      <c r="D194" s="191">
        <v>1094.1099999999999</v>
      </c>
      <c r="E194" s="212"/>
      <c r="F194" s="233">
        <f t="shared" si="14"/>
        <v>0</v>
      </c>
      <c r="H194" s="261"/>
    </row>
    <row r="195" spans="1:8" ht="24">
      <c r="A195" s="156">
        <v>2313</v>
      </c>
      <c r="B195" s="157" t="s">
        <v>193</v>
      </c>
      <c r="C195" s="158" t="s">
        <v>16</v>
      </c>
      <c r="D195" s="191">
        <v>1094.1099999999999</v>
      </c>
      <c r="E195" s="212"/>
      <c r="F195" s="233">
        <f t="shared" si="14"/>
        <v>0</v>
      </c>
      <c r="H195" s="261"/>
    </row>
    <row r="196" spans="1:8">
      <c r="A196" s="156"/>
      <c r="B196" s="178" t="s">
        <v>76</v>
      </c>
      <c r="C196" s="158"/>
      <c r="D196" s="191"/>
      <c r="E196" s="212"/>
      <c r="F196" s="233"/>
      <c r="H196" s="261"/>
    </row>
    <row r="197" spans="1:8" ht="24">
      <c r="A197" s="156">
        <v>2314</v>
      </c>
      <c r="B197" s="157" t="s">
        <v>194</v>
      </c>
      <c r="C197" s="158" t="s">
        <v>32</v>
      </c>
      <c r="D197" s="159">
        <v>417.14</v>
      </c>
      <c r="E197" s="212"/>
      <c r="F197" s="233">
        <f t="shared" si="14"/>
        <v>0</v>
      </c>
      <c r="G197" s="260"/>
      <c r="H197" s="261"/>
    </row>
    <row r="198" spans="1:8" ht="36">
      <c r="A198" s="156">
        <v>2315</v>
      </c>
      <c r="B198" s="157" t="s">
        <v>195</v>
      </c>
      <c r="C198" s="158" t="s">
        <v>32</v>
      </c>
      <c r="D198" s="159">
        <v>5</v>
      </c>
      <c r="E198" s="212"/>
      <c r="F198" s="233">
        <f t="shared" si="14"/>
        <v>0</v>
      </c>
      <c r="G198" s="260"/>
      <c r="H198" s="261"/>
    </row>
    <row r="199" spans="1:8">
      <c r="A199" s="160"/>
      <c r="B199" s="161" t="s">
        <v>2</v>
      </c>
      <c r="C199" s="162">
        <v>2300</v>
      </c>
      <c r="D199" s="163"/>
      <c r="E199" s="214"/>
      <c r="F199" s="215">
        <f>SUM(F180:F198)</f>
        <v>0</v>
      </c>
      <c r="G199" s="260"/>
      <c r="H199" s="261"/>
    </row>
    <row r="200" spans="1:8">
      <c r="A200" s="179"/>
      <c r="B200" s="180"/>
      <c r="C200" s="181"/>
      <c r="D200" s="159"/>
      <c r="E200" s="212"/>
      <c r="F200" s="213"/>
      <c r="G200" s="260"/>
      <c r="H200" s="261"/>
    </row>
    <row r="201" spans="1:8">
      <c r="A201" s="185">
        <v>2400</v>
      </c>
      <c r="B201" s="151" t="s">
        <v>3</v>
      </c>
      <c r="C201" s="152"/>
      <c r="D201" s="159"/>
      <c r="E201" s="212"/>
      <c r="F201" s="213"/>
      <c r="G201" s="260"/>
      <c r="H201" s="261"/>
    </row>
    <row r="202" spans="1:8">
      <c r="A202" s="149"/>
      <c r="B202" s="182" t="s">
        <v>4</v>
      </c>
      <c r="C202" s="152"/>
      <c r="D202" s="159"/>
      <c r="E202" s="212"/>
      <c r="F202" s="213"/>
      <c r="G202" s="260"/>
      <c r="H202" s="261"/>
    </row>
    <row r="203" spans="1:8">
      <c r="A203" s="156">
        <v>2401</v>
      </c>
      <c r="B203" s="157" t="s">
        <v>196</v>
      </c>
      <c r="C203" s="158" t="s">
        <v>16</v>
      </c>
      <c r="D203" s="159">
        <v>184.02</v>
      </c>
      <c r="E203" s="212"/>
      <c r="F203" s="233">
        <f>+D203*E203</f>
        <v>0</v>
      </c>
      <c r="G203" s="260"/>
      <c r="H203" s="261"/>
    </row>
    <row r="204" spans="1:8">
      <c r="A204" s="156">
        <v>2402</v>
      </c>
      <c r="B204" s="157" t="s">
        <v>176</v>
      </c>
      <c r="C204" s="158" t="s">
        <v>32</v>
      </c>
      <c r="D204" s="159">
        <v>22.08</v>
      </c>
      <c r="E204" s="212"/>
      <c r="F204" s="233">
        <f t="shared" ref="F204:F209" si="17">+D204*E204</f>
        <v>0</v>
      </c>
      <c r="G204" s="260"/>
      <c r="H204" s="261"/>
    </row>
    <row r="205" spans="1:8" ht="24">
      <c r="A205" s="156">
        <v>2403</v>
      </c>
      <c r="B205" s="157" t="s">
        <v>197</v>
      </c>
      <c r="C205" s="158" t="s">
        <v>32</v>
      </c>
      <c r="D205" s="159">
        <v>22.08</v>
      </c>
      <c r="E205" s="212"/>
      <c r="F205" s="233">
        <f t="shared" si="17"/>
        <v>0</v>
      </c>
      <c r="G205" s="260"/>
      <c r="H205" s="261"/>
    </row>
    <row r="206" spans="1:8" ht="24">
      <c r="A206" s="156">
        <v>2404</v>
      </c>
      <c r="B206" s="157" t="s">
        <v>187</v>
      </c>
      <c r="C206" s="158" t="s">
        <v>31</v>
      </c>
      <c r="D206" s="159">
        <v>2097.6</v>
      </c>
      <c r="E206" s="212"/>
      <c r="F206" s="233">
        <f t="shared" si="17"/>
        <v>0</v>
      </c>
      <c r="G206" s="260"/>
      <c r="H206" s="261"/>
    </row>
    <row r="207" spans="1:8">
      <c r="A207" s="156"/>
      <c r="B207" s="178" t="s">
        <v>96</v>
      </c>
      <c r="C207" s="158"/>
      <c r="D207" s="159"/>
      <c r="E207" s="212"/>
      <c r="F207" s="233"/>
      <c r="G207" s="260"/>
      <c r="H207" s="261"/>
    </row>
    <row r="208" spans="1:8" ht="24">
      <c r="A208" s="156">
        <v>2405</v>
      </c>
      <c r="B208" s="157" t="s">
        <v>198</v>
      </c>
      <c r="C208" s="158" t="s">
        <v>31</v>
      </c>
      <c r="D208" s="159">
        <v>10505.11</v>
      </c>
      <c r="E208" s="212"/>
      <c r="F208" s="233">
        <f t="shared" si="17"/>
        <v>0</v>
      </c>
      <c r="G208" s="260"/>
      <c r="H208" s="261"/>
    </row>
    <row r="209" spans="1:8" ht="24">
      <c r="A209" s="156">
        <v>2406</v>
      </c>
      <c r="B209" s="157" t="s">
        <v>199</v>
      </c>
      <c r="C209" s="158" t="s">
        <v>31</v>
      </c>
      <c r="D209" s="159">
        <v>10505.11</v>
      </c>
      <c r="E209" s="212"/>
      <c r="F209" s="233">
        <f t="shared" si="17"/>
        <v>0</v>
      </c>
      <c r="G209" s="260"/>
      <c r="H209" s="261"/>
    </row>
    <row r="210" spans="1:8">
      <c r="A210" s="156"/>
      <c r="B210" s="178" t="s">
        <v>95</v>
      </c>
      <c r="C210" s="158"/>
      <c r="D210" s="159"/>
      <c r="E210" s="212"/>
      <c r="F210" s="233"/>
      <c r="G210" s="260"/>
      <c r="H210" s="261"/>
    </row>
    <row r="211" spans="1:8" ht="24">
      <c r="A211" s="156">
        <v>2407</v>
      </c>
      <c r="B211" s="157" t="s">
        <v>198</v>
      </c>
      <c r="C211" s="158" t="s">
        <v>31</v>
      </c>
      <c r="D211" s="159">
        <v>18698.18</v>
      </c>
      <c r="E211" s="212"/>
      <c r="F211" s="233">
        <f t="shared" ref="F211:F212" si="18">+D211*E211</f>
        <v>0</v>
      </c>
      <c r="G211" s="260"/>
      <c r="H211" s="261"/>
    </row>
    <row r="212" spans="1:8" ht="24">
      <c r="A212" s="156">
        <v>2408</v>
      </c>
      <c r="B212" s="157" t="s">
        <v>199</v>
      </c>
      <c r="C212" s="158" t="s">
        <v>31</v>
      </c>
      <c r="D212" s="159">
        <v>18698.18</v>
      </c>
      <c r="E212" s="212"/>
      <c r="F212" s="233">
        <f t="shared" si="18"/>
        <v>0</v>
      </c>
      <c r="G212" s="260"/>
      <c r="H212" s="261"/>
    </row>
    <row r="213" spans="1:8">
      <c r="A213" s="160"/>
      <c r="B213" s="161" t="s">
        <v>2</v>
      </c>
      <c r="C213" s="162">
        <v>2400</v>
      </c>
      <c r="D213" s="163"/>
      <c r="E213" s="214"/>
      <c r="F213" s="215">
        <f>SUM(F203:F212)</f>
        <v>0</v>
      </c>
      <c r="G213" s="260"/>
      <c r="H213" s="261"/>
    </row>
    <row r="214" spans="1:8">
      <c r="A214" s="179"/>
      <c r="B214" s="180"/>
      <c r="C214" s="181"/>
      <c r="D214" s="159"/>
      <c r="E214" s="212"/>
      <c r="F214" s="213"/>
      <c r="G214" s="260"/>
      <c r="H214" s="261"/>
    </row>
    <row r="215" spans="1:8">
      <c r="A215" s="185">
        <v>2500</v>
      </c>
      <c r="B215" s="151" t="s">
        <v>101</v>
      </c>
      <c r="C215" s="152"/>
      <c r="D215" s="159"/>
      <c r="E215" s="212"/>
      <c r="F215" s="213"/>
      <c r="G215" s="260"/>
      <c r="H215" s="261"/>
    </row>
    <row r="216" spans="1:8">
      <c r="A216" s="185"/>
      <c r="B216" s="178" t="s">
        <v>94</v>
      </c>
      <c r="C216" s="152"/>
      <c r="D216" s="159"/>
      <c r="E216" s="212"/>
      <c r="F216" s="213"/>
      <c r="G216" s="260"/>
      <c r="H216" s="261"/>
    </row>
    <row r="217" spans="1:8" ht="24">
      <c r="A217" s="156">
        <v>2501</v>
      </c>
      <c r="B217" s="157" t="s">
        <v>200</v>
      </c>
      <c r="C217" s="158" t="s">
        <v>16</v>
      </c>
      <c r="D217" s="159">
        <v>1153.6199999999999</v>
      </c>
      <c r="E217" s="212"/>
      <c r="F217" s="233">
        <f>+D217*E217</f>
        <v>0</v>
      </c>
      <c r="G217" s="260"/>
      <c r="H217" s="261"/>
    </row>
    <row r="218" spans="1:8">
      <c r="A218" s="156">
        <v>2502</v>
      </c>
      <c r="B218" s="157" t="s">
        <v>201</v>
      </c>
      <c r="C218" s="158" t="s">
        <v>32</v>
      </c>
      <c r="D218" s="159">
        <v>23.07</v>
      </c>
      <c r="E218" s="212"/>
      <c r="F218" s="233">
        <f t="shared" ref="F218:F220" si="19">+D218*E218</f>
        <v>0</v>
      </c>
      <c r="G218" s="260"/>
      <c r="H218" s="261"/>
    </row>
    <row r="219" spans="1:8" ht="24">
      <c r="A219" s="156">
        <v>2503</v>
      </c>
      <c r="B219" s="157" t="s">
        <v>197</v>
      </c>
      <c r="C219" s="158" t="s">
        <v>32</v>
      </c>
      <c r="D219" s="159">
        <v>23.07</v>
      </c>
      <c r="E219" s="212"/>
      <c r="F219" s="233">
        <f t="shared" si="19"/>
        <v>0</v>
      </c>
      <c r="G219" s="260"/>
      <c r="H219" s="261"/>
    </row>
    <row r="220" spans="1:8" ht="24">
      <c r="A220" s="156">
        <v>2504</v>
      </c>
      <c r="B220" s="157" t="s">
        <v>187</v>
      </c>
      <c r="C220" s="158" t="s">
        <v>31</v>
      </c>
      <c r="D220" s="159">
        <v>461.45</v>
      </c>
      <c r="E220" s="212"/>
      <c r="F220" s="233">
        <f t="shared" si="19"/>
        <v>0</v>
      </c>
      <c r="G220" s="260"/>
      <c r="H220" s="261"/>
    </row>
    <row r="221" spans="1:8">
      <c r="A221" s="156"/>
      <c r="B221" s="178" t="s">
        <v>102</v>
      </c>
      <c r="C221" s="158"/>
      <c r="D221" s="159"/>
      <c r="E221" s="212"/>
      <c r="F221" s="233"/>
      <c r="G221" s="260"/>
      <c r="H221" s="261"/>
    </row>
    <row r="222" spans="1:8" ht="24">
      <c r="A222" s="156">
        <v>2505</v>
      </c>
      <c r="B222" s="157" t="s">
        <v>202</v>
      </c>
      <c r="C222" s="158" t="s">
        <v>16</v>
      </c>
      <c r="D222" s="159">
        <v>47.4</v>
      </c>
      <c r="E222" s="212"/>
      <c r="F222" s="233">
        <f t="shared" ref="F222" si="20">+D222*E222</f>
        <v>0</v>
      </c>
      <c r="G222" s="260"/>
      <c r="H222" s="261"/>
    </row>
    <row r="223" spans="1:8">
      <c r="A223" s="160"/>
      <c r="B223" s="161" t="s">
        <v>2</v>
      </c>
      <c r="C223" s="162">
        <v>2500</v>
      </c>
      <c r="D223" s="163"/>
      <c r="E223" s="214"/>
      <c r="F223" s="215">
        <f>SUM(F217:F222)</f>
        <v>0</v>
      </c>
      <c r="G223" s="260"/>
      <c r="H223" s="261"/>
    </row>
    <row r="224" spans="1:8">
      <c r="A224" s="179"/>
      <c r="B224" s="180"/>
      <c r="C224" s="181"/>
      <c r="D224" s="159"/>
      <c r="E224" s="212"/>
      <c r="F224" s="213"/>
      <c r="G224" s="260"/>
      <c r="H224" s="261"/>
    </row>
    <row r="225" spans="1:8">
      <c r="A225" s="185">
        <v>2600</v>
      </c>
      <c r="B225" s="151" t="s">
        <v>5</v>
      </c>
      <c r="C225" s="152"/>
      <c r="D225" s="159"/>
      <c r="E225" s="212"/>
      <c r="F225" s="213"/>
      <c r="G225" s="260"/>
      <c r="H225" s="261"/>
    </row>
    <row r="226" spans="1:8">
      <c r="A226" s="156"/>
      <c r="B226" s="178" t="s">
        <v>97</v>
      </c>
      <c r="C226" s="158"/>
      <c r="D226" s="159"/>
      <c r="E226" s="212"/>
      <c r="F226" s="233"/>
      <c r="G226" s="260"/>
      <c r="H226" s="261"/>
    </row>
    <row r="227" spans="1:8" ht="24">
      <c r="A227" s="156">
        <v>2601</v>
      </c>
      <c r="B227" s="157" t="s">
        <v>198</v>
      </c>
      <c r="C227" s="158" t="s">
        <v>31</v>
      </c>
      <c r="D227" s="159">
        <v>8554.5</v>
      </c>
      <c r="E227" s="212"/>
      <c r="F227" s="233">
        <f t="shared" ref="F227:F228" si="21">+D227*E227</f>
        <v>0</v>
      </c>
      <c r="G227" s="260"/>
      <c r="H227" s="261"/>
    </row>
    <row r="228" spans="1:8" ht="24">
      <c r="A228" s="156">
        <v>2602</v>
      </c>
      <c r="B228" s="157" t="s">
        <v>199</v>
      </c>
      <c r="C228" s="158" t="s">
        <v>31</v>
      </c>
      <c r="D228" s="159">
        <v>8554.5</v>
      </c>
      <c r="E228" s="212"/>
      <c r="F228" s="233">
        <f t="shared" si="21"/>
        <v>0</v>
      </c>
      <c r="G228" s="260"/>
      <c r="H228" s="261"/>
    </row>
    <row r="229" spans="1:8">
      <c r="A229" s="156"/>
      <c r="B229" s="178" t="s">
        <v>99</v>
      </c>
      <c r="C229" s="158"/>
      <c r="D229" s="159"/>
      <c r="E229" s="212"/>
      <c r="F229" s="233"/>
      <c r="G229" s="260"/>
      <c r="H229" s="261"/>
    </row>
    <row r="230" spans="1:8">
      <c r="A230" s="156">
        <v>2603</v>
      </c>
      <c r="B230" s="157" t="s">
        <v>98</v>
      </c>
      <c r="C230" s="158" t="s">
        <v>32</v>
      </c>
      <c r="D230" s="159">
        <v>14.87</v>
      </c>
      <c r="E230" s="212"/>
      <c r="F230" s="233">
        <f t="shared" ref="F230" si="22">+D230*E230</f>
        <v>0</v>
      </c>
      <c r="G230" s="260"/>
      <c r="H230" s="261"/>
    </row>
    <row r="231" spans="1:8">
      <c r="A231" s="156"/>
      <c r="B231" s="178" t="s">
        <v>100</v>
      </c>
      <c r="C231" s="158"/>
      <c r="D231" s="159"/>
      <c r="E231" s="212"/>
      <c r="F231" s="233"/>
      <c r="G231" s="260"/>
      <c r="H231" s="261"/>
    </row>
    <row r="232" spans="1:8" ht="36">
      <c r="A232" s="156">
        <v>2604</v>
      </c>
      <c r="B232" s="157" t="s">
        <v>203</v>
      </c>
      <c r="C232" s="158" t="s">
        <v>16</v>
      </c>
      <c r="D232" s="159">
        <v>1710.9</v>
      </c>
      <c r="E232" s="212"/>
      <c r="F232" s="233">
        <f>+D232*E232</f>
        <v>0</v>
      </c>
      <c r="G232" s="260"/>
      <c r="H232" s="261"/>
    </row>
    <row r="233" spans="1:8" ht="24">
      <c r="A233" s="156">
        <v>2605</v>
      </c>
      <c r="B233" s="157" t="s">
        <v>204</v>
      </c>
      <c r="C233" s="158" t="s">
        <v>16</v>
      </c>
      <c r="D233" s="159">
        <v>110.5</v>
      </c>
      <c r="E233" s="212"/>
      <c r="F233" s="233">
        <f>+D233*E233</f>
        <v>0</v>
      </c>
      <c r="G233" s="260"/>
      <c r="H233" s="261"/>
    </row>
    <row r="234" spans="1:8" ht="24">
      <c r="A234" s="156">
        <v>2606</v>
      </c>
      <c r="B234" s="157" t="s">
        <v>205</v>
      </c>
      <c r="C234" s="158" t="s">
        <v>28</v>
      </c>
      <c r="D234" s="159">
        <v>180</v>
      </c>
      <c r="E234" s="212"/>
      <c r="F234" s="233">
        <f>+D234*E234</f>
        <v>0</v>
      </c>
      <c r="G234" s="260"/>
      <c r="H234" s="261"/>
    </row>
    <row r="235" spans="1:8">
      <c r="A235" s="160"/>
      <c r="B235" s="161" t="s">
        <v>2</v>
      </c>
      <c r="C235" s="162">
        <v>2600</v>
      </c>
      <c r="D235" s="163"/>
      <c r="E235" s="214"/>
      <c r="F235" s="215">
        <f>SUM(F227:F234)</f>
        <v>0</v>
      </c>
      <c r="G235" s="260"/>
      <c r="H235" s="261"/>
    </row>
    <row r="236" spans="1:8">
      <c r="A236" s="164"/>
      <c r="B236" s="170"/>
      <c r="C236" s="152"/>
      <c r="D236" s="159"/>
      <c r="E236" s="212"/>
      <c r="F236" s="213"/>
      <c r="G236" s="260"/>
      <c r="H236" s="261"/>
    </row>
    <row r="237" spans="1:8">
      <c r="A237" s="185">
        <v>2700</v>
      </c>
      <c r="B237" s="151" t="s">
        <v>6</v>
      </c>
      <c r="C237" s="152"/>
      <c r="D237" s="159"/>
      <c r="E237" s="212"/>
      <c r="F237" s="213"/>
      <c r="G237" s="260"/>
      <c r="H237" s="261"/>
    </row>
    <row r="238" spans="1:8">
      <c r="A238" s="156">
        <v>2701</v>
      </c>
      <c r="B238" s="157" t="s">
        <v>191</v>
      </c>
      <c r="C238" s="158" t="s">
        <v>16</v>
      </c>
      <c r="D238" s="159">
        <v>96.72</v>
      </c>
      <c r="E238" s="212"/>
      <c r="F238" s="233">
        <f>+D238*E238</f>
        <v>0</v>
      </c>
      <c r="G238" s="260"/>
      <c r="H238" s="261"/>
    </row>
    <row r="239" spans="1:8">
      <c r="A239" s="156">
        <v>2702</v>
      </c>
      <c r="B239" s="157" t="s">
        <v>192</v>
      </c>
      <c r="C239" s="158" t="s">
        <v>16</v>
      </c>
      <c r="D239" s="159">
        <v>96.72</v>
      </c>
      <c r="E239" s="212"/>
      <c r="F239" s="233">
        <f>+D239*E239</f>
        <v>0</v>
      </c>
      <c r="G239" s="260"/>
      <c r="H239" s="261"/>
    </row>
    <row r="240" spans="1:8" ht="36">
      <c r="A240" s="156">
        <v>2703</v>
      </c>
      <c r="B240" s="157" t="s">
        <v>206</v>
      </c>
      <c r="C240" s="158" t="s">
        <v>16</v>
      </c>
      <c r="D240" s="159">
        <v>96.72</v>
      </c>
      <c r="E240" s="212"/>
      <c r="F240" s="233">
        <f>+D240*E240</f>
        <v>0</v>
      </c>
      <c r="G240" s="260"/>
      <c r="H240" s="261"/>
    </row>
    <row r="241" spans="1:8">
      <c r="A241" s="160"/>
      <c r="B241" s="161" t="s">
        <v>2</v>
      </c>
      <c r="C241" s="162">
        <v>2700</v>
      </c>
      <c r="D241" s="163"/>
      <c r="E241" s="214"/>
      <c r="F241" s="215">
        <f>SUM(F238:F240)</f>
        <v>0</v>
      </c>
      <c r="G241" s="260"/>
      <c r="H241" s="261"/>
    </row>
    <row r="242" spans="1:8">
      <c r="A242" s="164"/>
      <c r="B242" s="165"/>
      <c r="C242" s="166"/>
      <c r="D242" s="159"/>
      <c r="E242" s="212"/>
      <c r="F242" s="213"/>
      <c r="G242" s="260"/>
      <c r="H242" s="261"/>
    </row>
    <row r="243" spans="1:8">
      <c r="A243" s="185">
        <v>2800</v>
      </c>
      <c r="B243" s="151" t="s">
        <v>7</v>
      </c>
      <c r="C243" s="152"/>
      <c r="D243" s="159"/>
      <c r="E243" s="212"/>
      <c r="F243" s="213"/>
      <c r="G243" s="260"/>
      <c r="H243" s="261"/>
    </row>
    <row r="244" spans="1:8">
      <c r="A244" s="156">
        <v>2801</v>
      </c>
      <c r="B244" s="157" t="s">
        <v>175</v>
      </c>
      <c r="C244" s="158" t="s">
        <v>32</v>
      </c>
      <c r="D244" s="159">
        <v>35.01</v>
      </c>
      <c r="E244" s="212"/>
      <c r="F244" s="233">
        <f>+D244*E244</f>
        <v>0</v>
      </c>
      <c r="G244" s="260"/>
      <c r="H244" s="261"/>
    </row>
    <row r="245" spans="1:8">
      <c r="A245" s="156">
        <v>2802</v>
      </c>
      <c r="B245" s="157" t="s">
        <v>207</v>
      </c>
      <c r="C245" s="158" t="s">
        <v>32</v>
      </c>
      <c r="D245" s="159">
        <v>56.01</v>
      </c>
      <c r="E245" s="212"/>
      <c r="F245" s="233">
        <f>+D245*E245</f>
        <v>0</v>
      </c>
      <c r="G245" s="260"/>
      <c r="H245" s="261"/>
    </row>
    <row r="246" spans="1:8" ht="48">
      <c r="A246" s="156">
        <v>2803</v>
      </c>
      <c r="B246" s="157" t="s">
        <v>208</v>
      </c>
      <c r="C246" s="158" t="s">
        <v>16</v>
      </c>
      <c r="D246" s="159">
        <v>700.17</v>
      </c>
      <c r="E246" s="212"/>
      <c r="F246" s="233">
        <f>+D246*E246</f>
        <v>0</v>
      </c>
      <c r="G246" s="260"/>
      <c r="H246" s="261"/>
    </row>
    <row r="247" spans="1:8" ht="24">
      <c r="A247" s="156">
        <v>2804</v>
      </c>
      <c r="B247" s="157" t="s">
        <v>209</v>
      </c>
      <c r="C247" s="158" t="s">
        <v>16</v>
      </c>
      <c r="D247" s="159">
        <v>700.17</v>
      </c>
      <c r="E247" s="212"/>
      <c r="F247" s="233">
        <f>+D247*E247</f>
        <v>0</v>
      </c>
      <c r="G247" s="260"/>
      <c r="H247" s="261"/>
    </row>
    <row r="248" spans="1:8" ht="60">
      <c r="A248" s="156">
        <v>2805</v>
      </c>
      <c r="B248" s="157" t="s">
        <v>210</v>
      </c>
      <c r="C248" s="158" t="s">
        <v>28</v>
      </c>
      <c r="D248" s="159">
        <v>406.5</v>
      </c>
      <c r="E248" s="212"/>
      <c r="F248" s="233">
        <f>+D248*E248</f>
        <v>0</v>
      </c>
      <c r="G248" s="260"/>
      <c r="H248" s="261"/>
    </row>
    <row r="249" spans="1:8">
      <c r="A249" s="160"/>
      <c r="B249" s="161" t="s">
        <v>2</v>
      </c>
      <c r="C249" s="162">
        <v>2800</v>
      </c>
      <c r="D249" s="163"/>
      <c r="E249" s="214"/>
      <c r="F249" s="215">
        <f>SUM(F244:F248)</f>
        <v>0</v>
      </c>
      <c r="G249" s="260"/>
      <c r="H249" s="261"/>
    </row>
    <row r="250" spans="1:8">
      <c r="A250" s="164"/>
      <c r="B250" s="165"/>
      <c r="C250" s="166"/>
      <c r="D250" s="159"/>
      <c r="E250" s="212"/>
      <c r="F250" s="213"/>
      <c r="G250" s="260"/>
      <c r="H250" s="261"/>
    </row>
    <row r="251" spans="1:8">
      <c r="A251" s="185">
        <v>2900</v>
      </c>
      <c r="B251" s="151" t="s">
        <v>119</v>
      </c>
      <c r="C251" s="152"/>
      <c r="D251" s="159"/>
      <c r="E251" s="212"/>
      <c r="F251" s="213"/>
      <c r="G251" s="260"/>
      <c r="H251" s="261"/>
    </row>
    <row r="252" spans="1:8">
      <c r="A252" s="185"/>
      <c r="B252" s="178" t="s">
        <v>104</v>
      </c>
      <c r="C252" s="152"/>
      <c r="D252" s="159"/>
      <c r="E252" s="212"/>
      <c r="F252" s="213"/>
      <c r="G252" s="260"/>
      <c r="H252" s="261"/>
    </row>
    <row r="253" spans="1:8">
      <c r="A253" s="156">
        <v>2901</v>
      </c>
      <c r="B253" s="157" t="s">
        <v>211</v>
      </c>
      <c r="C253" s="158" t="s">
        <v>29</v>
      </c>
      <c r="D253" s="159">
        <v>10</v>
      </c>
      <c r="E253" s="212"/>
      <c r="F253" s="233">
        <f t="shared" ref="F253" si="23">+D253*E253</f>
        <v>0</v>
      </c>
      <c r="G253" s="260"/>
      <c r="H253" s="261"/>
    </row>
    <row r="254" spans="1:8">
      <c r="A254" s="156"/>
      <c r="B254" s="178" t="s">
        <v>109</v>
      </c>
      <c r="C254" s="158"/>
      <c r="D254" s="159"/>
      <c r="E254" s="212"/>
      <c r="F254" s="233"/>
      <c r="G254" s="260"/>
      <c r="H254" s="261"/>
    </row>
    <row r="255" spans="1:8" ht="24">
      <c r="A255" s="156">
        <v>2902</v>
      </c>
      <c r="B255" s="157" t="s">
        <v>212</v>
      </c>
      <c r="C255" s="158" t="s">
        <v>16</v>
      </c>
      <c r="D255" s="159">
        <v>15.54</v>
      </c>
      <c r="E255" s="212"/>
      <c r="F255" s="233">
        <f t="shared" ref="F255" si="24">+D255*E255</f>
        <v>0</v>
      </c>
      <c r="G255" s="260"/>
      <c r="H255" s="261"/>
    </row>
    <row r="256" spans="1:8" ht="24">
      <c r="A256" s="156">
        <v>2903</v>
      </c>
      <c r="B256" s="157" t="s">
        <v>213</v>
      </c>
      <c r="C256" s="158" t="s">
        <v>16</v>
      </c>
      <c r="D256" s="159">
        <v>17.600000000000001</v>
      </c>
      <c r="E256" s="212"/>
      <c r="F256" s="233">
        <f t="shared" ref="F256:F257" si="25">+D256*E256</f>
        <v>0</v>
      </c>
      <c r="G256" s="260"/>
      <c r="H256" s="261"/>
    </row>
    <row r="257" spans="1:8">
      <c r="A257" s="156">
        <v>2904</v>
      </c>
      <c r="B257" s="157" t="s">
        <v>214</v>
      </c>
      <c r="C257" s="158" t="s">
        <v>16</v>
      </c>
      <c r="D257" s="159">
        <v>2.56</v>
      </c>
      <c r="E257" s="212"/>
      <c r="F257" s="233">
        <f t="shared" si="25"/>
        <v>0</v>
      </c>
      <c r="G257" s="260"/>
      <c r="H257" s="261"/>
    </row>
    <row r="258" spans="1:8">
      <c r="A258" s="156"/>
      <c r="B258" s="178" t="s">
        <v>105</v>
      </c>
      <c r="C258" s="158"/>
      <c r="D258" s="159"/>
      <c r="E258" s="212"/>
      <c r="F258" s="233"/>
      <c r="G258" s="260"/>
      <c r="H258" s="261"/>
    </row>
    <row r="259" spans="1:8" ht="24">
      <c r="A259" s="156">
        <v>2905</v>
      </c>
      <c r="B259" s="157" t="s">
        <v>215</v>
      </c>
      <c r="C259" s="158" t="s">
        <v>16</v>
      </c>
      <c r="D259" s="159">
        <v>489.6</v>
      </c>
      <c r="E259" s="212"/>
      <c r="F259" s="233">
        <f t="shared" ref="F259" si="26">+D259*E259</f>
        <v>0</v>
      </c>
      <c r="G259" s="260"/>
      <c r="H259" s="261"/>
    </row>
    <row r="260" spans="1:8">
      <c r="A260" s="156"/>
      <c r="B260" s="178" t="s">
        <v>106</v>
      </c>
      <c r="C260" s="158"/>
      <c r="D260" s="159"/>
      <c r="E260" s="212"/>
      <c r="F260" s="233"/>
      <c r="G260" s="260"/>
      <c r="H260" s="261"/>
    </row>
    <row r="261" spans="1:8">
      <c r="A261" s="156">
        <v>2906</v>
      </c>
      <c r="B261" s="157" t="s">
        <v>216</v>
      </c>
      <c r="C261" s="158" t="s">
        <v>16</v>
      </c>
      <c r="D261" s="159">
        <v>178.2</v>
      </c>
      <c r="E261" s="212"/>
      <c r="F261" s="233">
        <f t="shared" ref="F261" si="27">+D261*E261</f>
        <v>0</v>
      </c>
      <c r="G261" s="260"/>
      <c r="H261" s="261"/>
    </row>
    <row r="262" spans="1:8">
      <c r="A262" s="156"/>
      <c r="B262" s="178" t="s">
        <v>108</v>
      </c>
      <c r="C262" s="158"/>
      <c r="D262" s="159"/>
      <c r="E262" s="212"/>
      <c r="F262" s="233"/>
      <c r="G262" s="260"/>
      <c r="H262" s="261"/>
    </row>
    <row r="263" spans="1:8" ht="24">
      <c r="A263" s="156">
        <v>2907</v>
      </c>
      <c r="B263" s="157" t="s">
        <v>217</v>
      </c>
      <c r="C263" s="158" t="s">
        <v>16</v>
      </c>
      <c r="D263" s="159">
        <v>118.66</v>
      </c>
      <c r="E263" s="212"/>
      <c r="F263" s="233">
        <f t="shared" ref="F263" si="28">+D263*E263</f>
        <v>0</v>
      </c>
      <c r="G263" s="260"/>
      <c r="H263" s="261"/>
    </row>
    <row r="264" spans="1:8">
      <c r="A264" s="156"/>
      <c r="B264" s="178" t="s">
        <v>107</v>
      </c>
      <c r="C264" s="158"/>
      <c r="D264" s="159"/>
      <c r="E264" s="212"/>
      <c r="F264" s="233"/>
      <c r="G264" s="260"/>
      <c r="H264" s="261"/>
    </row>
    <row r="265" spans="1:8" ht="24">
      <c r="A265" s="156">
        <v>2908</v>
      </c>
      <c r="B265" s="157" t="s">
        <v>218</v>
      </c>
      <c r="C265" s="158" t="s">
        <v>16</v>
      </c>
      <c r="D265" s="159">
        <v>242</v>
      </c>
      <c r="E265" s="212"/>
      <c r="F265" s="233">
        <f t="shared" ref="F265" si="29">+D265*E265</f>
        <v>0</v>
      </c>
      <c r="G265" s="260"/>
      <c r="H265" s="261"/>
    </row>
    <row r="266" spans="1:8">
      <c r="A266" s="160"/>
      <c r="B266" s="161" t="s">
        <v>2</v>
      </c>
      <c r="C266" s="162">
        <v>2900</v>
      </c>
      <c r="D266" s="163"/>
      <c r="E266" s="214"/>
      <c r="F266" s="215">
        <f>SUM(F253:F265)</f>
        <v>0</v>
      </c>
      <c r="G266" s="260"/>
      <c r="H266" s="261"/>
    </row>
    <row r="267" spans="1:8">
      <c r="A267" s="164"/>
      <c r="B267" s="165"/>
      <c r="C267" s="166"/>
      <c r="D267" s="159"/>
      <c r="E267" s="212"/>
      <c r="F267" s="213"/>
      <c r="G267" s="260"/>
      <c r="H267" s="261"/>
    </row>
    <row r="268" spans="1:8">
      <c r="A268" s="185">
        <v>3000</v>
      </c>
      <c r="B268" s="151" t="s">
        <v>8</v>
      </c>
      <c r="C268" s="152"/>
      <c r="D268" s="159"/>
      <c r="E268" s="212"/>
      <c r="F268" s="213"/>
      <c r="G268" s="260"/>
      <c r="H268" s="261"/>
    </row>
    <row r="269" spans="1:8">
      <c r="A269" s="185"/>
      <c r="B269" s="178" t="s">
        <v>113</v>
      </c>
      <c r="C269" s="152"/>
      <c r="D269" s="159"/>
      <c r="E269" s="212"/>
      <c r="F269" s="213"/>
      <c r="G269" s="260"/>
      <c r="H269" s="261"/>
    </row>
    <row r="270" spans="1:8">
      <c r="A270" s="156">
        <v>3001</v>
      </c>
      <c r="B270" s="157" t="s">
        <v>219</v>
      </c>
      <c r="C270" s="158" t="s">
        <v>16</v>
      </c>
      <c r="D270" s="159">
        <v>22.7</v>
      </c>
      <c r="E270" s="212"/>
      <c r="F270" s="233">
        <f>+D270*E270</f>
        <v>0</v>
      </c>
      <c r="G270" s="260"/>
      <c r="H270" s="261"/>
    </row>
    <row r="271" spans="1:8">
      <c r="A271" s="185"/>
      <c r="B271" s="178" t="s">
        <v>114</v>
      </c>
      <c r="C271" s="152"/>
      <c r="D271" s="159"/>
      <c r="E271" s="212"/>
      <c r="F271" s="213"/>
      <c r="G271" s="260"/>
      <c r="H271" s="261"/>
    </row>
    <row r="272" spans="1:8">
      <c r="A272" s="156">
        <v>3002</v>
      </c>
      <c r="B272" s="157" t="s">
        <v>220</v>
      </c>
      <c r="C272" s="158" t="s">
        <v>16</v>
      </c>
      <c r="D272" s="159">
        <v>20.16</v>
      </c>
      <c r="E272" s="212"/>
      <c r="F272" s="233">
        <f>+D272*E272</f>
        <v>0</v>
      </c>
      <c r="G272" s="260"/>
      <c r="H272" s="261"/>
    </row>
    <row r="273" spans="1:8">
      <c r="A273" s="156">
        <v>3003</v>
      </c>
      <c r="B273" s="157" t="s">
        <v>221</v>
      </c>
      <c r="C273" s="158" t="s">
        <v>16</v>
      </c>
      <c r="D273" s="159">
        <v>118.66</v>
      </c>
      <c r="E273" s="212"/>
      <c r="F273" s="233">
        <f>+D273*E273</f>
        <v>0</v>
      </c>
      <c r="G273" s="260"/>
      <c r="H273" s="261"/>
    </row>
    <row r="274" spans="1:8">
      <c r="A274" s="160"/>
      <c r="B274" s="161" t="s">
        <v>2</v>
      </c>
      <c r="C274" s="162">
        <v>3000</v>
      </c>
      <c r="D274" s="163"/>
      <c r="E274" s="214"/>
      <c r="F274" s="215">
        <f>SUM(F270:F273)</f>
        <v>0</v>
      </c>
      <c r="G274" s="260"/>
      <c r="H274" s="261"/>
    </row>
    <row r="275" spans="1:8">
      <c r="A275" s="164"/>
      <c r="B275" s="165"/>
      <c r="C275" s="166"/>
      <c r="D275" s="183"/>
      <c r="E275" s="226"/>
      <c r="F275" s="227"/>
      <c r="G275" s="260"/>
      <c r="H275" s="261"/>
    </row>
    <row r="276" spans="1:8">
      <c r="A276" s="185">
        <v>3100</v>
      </c>
      <c r="B276" s="151" t="s">
        <v>9</v>
      </c>
      <c r="C276" s="152"/>
      <c r="D276" s="159"/>
      <c r="E276" s="212"/>
      <c r="F276" s="213"/>
      <c r="G276" s="260"/>
      <c r="H276" s="261"/>
    </row>
    <row r="277" spans="1:8">
      <c r="A277" s="185"/>
      <c r="B277" s="178" t="s">
        <v>110</v>
      </c>
      <c r="C277" s="152"/>
      <c r="D277" s="159"/>
      <c r="E277" s="212"/>
      <c r="F277" s="213"/>
      <c r="G277" s="260"/>
      <c r="H277" s="261"/>
    </row>
    <row r="278" spans="1:8">
      <c r="A278" s="156">
        <v>3101</v>
      </c>
      <c r="B278" s="157" t="s">
        <v>222</v>
      </c>
      <c r="C278" s="158" t="s">
        <v>16</v>
      </c>
      <c r="D278" s="159">
        <v>2491.2600000000002</v>
      </c>
      <c r="E278" s="212"/>
      <c r="F278" s="233">
        <f>+D278*E278</f>
        <v>0</v>
      </c>
      <c r="G278" s="260"/>
      <c r="H278" s="261"/>
    </row>
    <row r="279" spans="1:8">
      <c r="A279" s="156"/>
      <c r="B279" s="178" t="s">
        <v>111</v>
      </c>
      <c r="C279" s="158"/>
      <c r="D279" s="159"/>
      <c r="E279" s="212"/>
      <c r="F279" s="233"/>
      <c r="G279" s="260"/>
      <c r="H279" s="261"/>
    </row>
    <row r="280" spans="1:8">
      <c r="A280" s="156">
        <v>3102</v>
      </c>
      <c r="B280" s="157" t="s">
        <v>222</v>
      </c>
      <c r="C280" s="158" t="s">
        <v>16</v>
      </c>
      <c r="D280" s="159">
        <v>596.26</v>
      </c>
      <c r="E280" s="212"/>
      <c r="F280" s="233">
        <f>+D280*E280</f>
        <v>0</v>
      </c>
      <c r="G280" s="260"/>
      <c r="H280" s="261"/>
    </row>
    <row r="281" spans="1:8">
      <c r="A281" s="156"/>
      <c r="B281" s="178" t="s">
        <v>57</v>
      </c>
      <c r="C281" s="158"/>
      <c r="D281" s="159"/>
      <c r="E281" s="212"/>
      <c r="F281" s="233"/>
      <c r="G281" s="260"/>
      <c r="H281" s="261"/>
    </row>
    <row r="282" spans="1:8">
      <c r="A282" s="156">
        <v>3103</v>
      </c>
      <c r="B282" s="157" t="s">
        <v>223</v>
      </c>
      <c r="C282" s="158" t="s">
        <v>16</v>
      </c>
      <c r="D282" s="159">
        <v>50.4</v>
      </c>
      <c r="E282" s="212"/>
      <c r="F282" s="233">
        <f>+D282*E282</f>
        <v>0</v>
      </c>
      <c r="G282" s="260"/>
      <c r="H282" s="261"/>
    </row>
    <row r="283" spans="1:8">
      <c r="A283" s="156"/>
      <c r="B283" s="178" t="s">
        <v>112</v>
      </c>
      <c r="C283" s="158"/>
      <c r="D283" s="159"/>
      <c r="E283" s="212"/>
      <c r="F283" s="233"/>
      <c r="G283" s="260"/>
      <c r="H283" s="261"/>
    </row>
    <row r="284" spans="1:8" ht="24">
      <c r="A284" s="156">
        <v>3104</v>
      </c>
      <c r="B284" s="157" t="s">
        <v>224</v>
      </c>
      <c r="C284" s="158" t="s">
        <v>16</v>
      </c>
      <c r="D284" s="159">
        <v>2736</v>
      </c>
      <c r="E284" s="212"/>
      <c r="F284" s="233">
        <f>+D284*E284</f>
        <v>0</v>
      </c>
      <c r="G284" s="260"/>
      <c r="H284" s="261"/>
    </row>
    <row r="285" spans="1:8">
      <c r="A285" s="156">
        <v>3105</v>
      </c>
      <c r="B285" s="157" t="s">
        <v>223</v>
      </c>
      <c r="C285" s="158" t="s">
        <v>16</v>
      </c>
      <c r="D285" s="159">
        <v>2736</v>
      </c>
      <c r="E285" s="212"/>
      <c r="F285" s="233">
        <f>+D285*E285</f>
        <v>0</v>
      </c>
      <c r="G285" s="260"/>
      <c r="H285" s="261"/>
    </row>
    <row r="286" spans="1:8">
      <c r="A286" s="160"/>
      <c r="B286" s="161" t="s">
        <v>2</v>
      </c>
      <c r="C286" s="162">
        <v>3100</v>
      </c>
      <c r="D286" s="163"/>
      <c r="E286" s="214"/>
      <c r="F286" s="215">
        <f>SUM(F278:F285)</f>
        <v>0</v>
      </c>
      <c r="G286" s="260"/>
      <c r="H286" s="261"/>
    </row>
    <row r="287" spans="1:8">
      <c r="A287" s="164"/>
      <c r="B287" s="165"/>
      <c r="C287" s="166"/>
      <c r="D287" s="183"/>
      <c r="E287" s="226"/>
      <c r="F287" s="227"/>
      <c r="G287" s="260"/>
      <c r="H287" s="261"/>
    </row>
    <row r="288" spans="1:8">
      <c r="A288" s="185">
        <v>3200</v>
      </c>
      <c r="B288" s="151" t="s">
        <v>10</v>
      </c>
      <c r="C288" s="152"/>
      <c r="D288" s="159"/>
      <c r="E288" s="212"/>
      <c r="F288" s="213"/>
      <c r="G288" s="260"/>
      <c r="H288" s="261"/>
    </row>
    <row r="289" spans="1:8">
      <c r="A289" s="185"/>
      <c r="B289" s="178" t="s">
        <v>129</v>
      </c>
      <c r="C289" s="152"/>
      <c r="D289" s="159"/>
      <c r="E289" s="212"/>
      <c r="F289" s="213"/>
      <c r="G289" s="260"/>
      <c r="H289" s="261"/>
    </row>
    <row r="290" spans="1:8" ht="24">
      <c r="A290" s="156">
        <v>3201</v>
      </c>
      <c r="B290" s="157" t="s">
        <v>225</v>
      </c>
      <c r="C290" s="158" t="s">
        <v>54</v>
      </c>
      <c r="D290" s="159">
        <v>9</v>
      </c>
      <c r="E290" s="212"/>
      <c r="F290" s="233">
        <f t="shared" ref="F290:F302" si="30">+D290*E290</f>
        <v>0</v>
      </c>
      <c r="G290" s="260"/>
      <c r="H290" s="261"/>
    </row>
    <row r="291" spans="1:8">
      <c r="A291" s="156">
        <v>3202</v>
      </c>
      <c r="B291" s="157" t="s">
        <v>226</v>
      </c>
      <c r="C291" s="158" t="s">
        <v>29</v>
      </c>
      <c r="D291" s="159">
        <v>9</v>
      </c>
      <c r="E291" s="212"/>
      <c r="F291" s="233">
        <f t="shared" si="30"/>
        <v>0</v>
      </c>
      <c r="G291" s="260"/>
      <c r="H291" s="261"/>
    </row>
    <row r="292" spans="1:8">
      <c r="A292" s="156">
        <v>3203</v>
      </c>
      <c r="B292" s="157" t="s">
        <v>227</v>
      </c>
      <c r="C292" s="158" t="s">
        <v>29</v>
      </c>
      <c r="D292" s="159">
        <v>8</v>
      </c>
      <c r="E292" s="212"/>
      <c r="F292" s="233">
        <f t="shared" si="30"/>
        <v>0</v>
      </c>
      <c r="G292" s="260"/>
      <c r="H292" s="261"/>
    </row>
    <row r="293" spans="1:8">
      <c r="A293" s="156">
        <v>3204</v>
      </c>
      <c r="B293" s="157" t="s">
        <v>228</v>
      </c>
      <c r="C293" s="158" t="s">
        <v>29</v>
      </c>
      <c r="D293" s="159">
        <v>3</v>
      </c>
      <c r="E293" s="212"/>
      <c r="F293" s="233">
        <f t="shared" si="30"/>
        <v>0</v>
      </c>
      <c r="G293" s="260"/>
      <c r="H293" s="261"/>
    </row>
    <row r="294" spans="1:8" ht="24">
      <c r="A294" s="156">
        <v>3205</v>
      </c>
      <c r="B294" s="157" t="s">
        <v>229</v>
      </c>
      <c r="C294" s="158" t="s">
        <v>29</v>
      </c>
      <c r="D294" s="159">
        <v>2</v>
      </c>
      <c r="E294" s="212"/>
      <c r="F294" s="233">
        <f t="shared" si="30"/>
        <v>0</v>
      </c>
      <c r="G294" s="260"/>
      <c r="H294" s="261"/>
    </row>
    <row r="295" spans="1:8" ht="24">
      <c r="A295" s="156">
        <v>3206</v>
      </c>
      <c r="B295" s="157" t="s">
        <v>230</v>
      </c>
      <c r="C295" s="158" t="s">
        <v>16</v>
      </c>
      <c r="D295" s="159">
        <v>4.45</v>
      </c>
      <c r="E295" s="212"/>
      <c r="F295" s="233">
        <f t="shared" ref="F295" si="31">+D295*E295</f>
        <v>0</v>
      </c>
      <c r="G295" s="260"/>
      <c r="H295" s="261"/>
    </row>
    <row r="296" spans="1:8" ht="24">
      <c r="A296" s="156">
        <v>3207</v>
      </c>
      <c r="B296" s="157" t="s">
        <v>231</v>
      </c>
      <c r="C296" s="158" t="s">
        <v>29</v>
      </c>
      <c r="D296" s="159">
        <v>8</v>
      </c>
      <c r="E296" s="212"/>
      <c r="F296" s="233">
        <f t="shared" si="30"/>
        <v>0</v>
      </c>
      <c r="G296" s="260"/>
      <c r="H296" s="261"/>
    </row>
    <row r="297" spans="1:8" ht="36">
      <c r="A297" s="156">
        <v>3208</v>
      </c>
      <c r="B297" s="157" t="s">
        <v>232</v>
      </c>
      <c r="C297" s="158" t="s">
        <v>29</v>
      </c>
      <c r="D297" s="159">
        <v>2</v>
      </c>
      <c r="E297" s="212"/>
      <c r="F297" s="233">
        <f t="shared" si="30"/>
        <v>0</v>
      </c>
      <c r="G297" s="260"/>
      <c r="H297" s="261"/>
    </row>
    <row r="298" spans="1:8">
      <c r="A298" s="156">
        <v>3209</v>
      </c>
      <c r="B298" s="157" t="s">
        <v>233</v>
      </c>
      <c r="C298" s="158" t="s">
        <v>29</v>
      </c>
      <c r="D298" s="159">
        <v>6</v>
      </c>
      <c r="E298" s="212"/>
      <c r="F298" s="233">
        <f t="shared" si="30"/>
        <v>0</v>
      </c>
      <c r="G298" s="260"/>
      <c r="H298" s="261"/>
    </row>
    <row r="299" spans="1:8" ht="24">
      <c r="A299" s="156">
        <v>3210</v>
      </c>
      <c r="B299" s="157" t="s">
        <v>234</v>
      </c>
      <c r="C299" s="158" t="s">
        <v>29</v>
      </c>
      <c r="D299" s="159">
        <v>9</v>
      </c>
      <c r="E299" s="212"/>
      <c r="F299" s="233">
        <f t="shared" si="30"/>
        <v>0</v>
      </c>
      <c r="G299" s="260"/>
      <c r="H299" s="261"/>
    </row>
    <row r="300" spans="1:8">
      <c r="A300" s="156">
        <v>3211</v>
      </c>
      <c r="B300" s="157" t="s">
        <v>235</v>
      </c>
      <c r="C300" s="158" t="s">
        <v>29</v>
      </c>
      <c r="D300" s="159">
        <v>6</v>
      </c>
      <c r="E300" s="212"/>
      <c r="F300" s="233">
        <f t="shared" si="30"/>
        <v>0</v>
      </c>
      <c r="G300" s="260"/>
      <c r="H300" s="261"/>
    </row>
    <row r="301" spans="1:8">
      <c r="A301" s="185"/>
      <c r="B301" s="178" t="s">
        <v>13</v>
      </c>
      <c r="C301" s="152"/>
      <c r="D301" s="159"/>
      <c r="E301" s="212"/>
      <c r="F301" s="213"/>
      <c r="G301" s="260"/>
      <c r="H301" s="261"/>
    </row>
    <row r="302" spans="1:8" ht="24">
      <c r="A302" s="156">
        <v>3212</v>
      </c>
      <c r="B302" s="157" t="s">
        <v>236</v>
      </c>
      <c r="C302" s="158" t="s">
        <v>29</v>
      </c>
      <c r="D302" s="159">
        <v>4</v>
      </c>
      <c r="E302" s="212"/>
      <c r="F302" s="233">
        <f t="shared" si="30"/>
        <v>0</v>
      </c>
      <c r="G302" s="260"/>
      <c r="H302" s="261"/>
    </row>
    <row r="303" spans="1:8">
      <c r="A303" s="185"/>
      <c r="B303" s="178" t="s">
        <v>130</v>
      </c>
      <c r="C303" s="152"/>
      <c r="D303" s="159"/>
      <c r="E303" s="212"/>
      <c r="F303" s="213"/>
      <c r="G303" s="260"/>
      <c r="H303" s="261"/>
    </row>
    <row r="304" spans="1:8" ht="24">
      <c r="A304" s="156">
        <v>3213</v>
      </c>
      <c r="B304" s="157" t="s">
        <v>230</v>
      </c>
      <c r="C304" s="158" t="s">
        <v>16</v>
      </c>
      <c r="D304" s="159">
        <v>12</v>
      </c>
      <c r="E304" s="212"/>
      <c r="F304" s="233">
        <f t="shared" ref="F304" si="32">+D304*E304</f>
        <v>0</v>
      </c>
      <c r="G304" s="260"/>
      <c r="H304" s="261"/>
    </row>
    <row r="305" spans="1:8" ht="24">
      <c r="A305" s="156">
        <v>3214</v>
      </c>
      <c r="B305" s="157" t="s">
        <v>237</v>
      </c>
      <c r="C305" s="158" t="s">
        <v>29</v>
      </c>
      <c r="D305" s="159">
        <v>10</v>
      </c>
      <c r="E305" s="212"/>
      <c r="F305" s="233">
        <f t="shared" ref="F305" si="33">+D305*E305</f>
        <v>0</v>
      </c>
      <c r="G305" s="260"/>
      <c r="H305" s="261"/>
    </row>
    <row r="306" spans="1:8">
      <c r="A306" s="156">
        <v>3215</v>
      </c>
      <c r="B306" s="157" t="s">
        <v>238</v>
      </c>
      <c r="C306" s="158" t="s">
        <v>29</v>
      </c>
      <c r="D306" s="159">
        <v>10</v>
      </c>
      <c r="E306" s="212"/>
      <c r="F306" s="233">
        <f t="shared" ref="F306" si="34">+D306*E306</f>
        <v>0</v>
      </c>
      <c r="G306" s="260"/>
      <c r="H306" s="261"/>
    </row>
    <row r="307" spans="1:8">
      <c r="A307" s="160"/>
      <c r="B307" s="161" t="s">
        <v>2</v>
      </c>
      <c r="C307" s="162">
        <v>3200</v>
      </c>
      <c r="D307" s="163"/>
      <c r="E307" s="214"/>
      <c r="F307" s="215">
        <f>SUM(F290:F306)</f>
        <v>0</v>
      </c>
      <c r="G307" s="260"/>
      <c r="H307" s="261"/>
    </row>
    <row r="308" spans="1:8">
      <c r="A308" s="164"/>
      <c r="B308" s="165"/>
      <c r="C308" s="166"/>
      <c r="D308" s="183"/>
      <c r="E308" s="226"/>
      <c r="F308" s="227"/>
      <c r="G308" s="260"/>
      <c r="H308" s="261"/>
    </row>
    <row r="309" spans="1:8">
      <c r="A309" s="185">
        <v>3300</v>
      </c>
      <c r="B309" s="151" t="s">
        <v>11</v>
      </c>
      <c r="C309" s="152"/>
      <c r="D309" s="159"/>
      <c r="E309" s="212"/>
      <c r="F309" s="213"/>
      <c r="G309" s="260"/>
      <c r="H309" s="261"/>
    </row>
    <row r="310" spans="1:8">
      <c r="A310" s="149"/>
      <c r="B310" s="178" t="s">
        <v>11</v>
      </c>
      <c r="C310" s="152"/>
      <c r="D310" s="159"/>
      <c r="E310" s="212"/>
      <c r="F310" s="213"/>
      <c r="G310" s="260"/>
      <c r="H310" s="261"/>
    </row>
    <row r="311" spans="1:8" ht="24">
      <c r="A311" s="156">
        <v>3301</v>
      </c>
      <c r="B311" s="157" t="s">
        <v>239</v>
      </c>
      <c r="C311" s="158" t="s">
        <v>29</v>
      </c>
      <c r="D311" s="159">
        <v>1</v>
      </c>
      <c r="E311" s="212"/>
      <c r="F311" s="233">
        <f t="shared" ref="F311:F318" si="35">+D311*E311</f>
        <v>0</v>
      </c>
      <c r="G311" s="260"/>
      <c r="H311" s="261"/>
    </row>
    <row r="312" spans="1:8" ht="24">
      <c r="A312" s="156">
        <v>3302</v>
      </c>
      <c r="B312" s="157" t="s">
        <v>240</v>
      </c>
      <c r="C312" s="158" t="s">
        <v>28</v>
      </c>
      <c r="D312" s="159">
        <v>36</v>
      </c>
      <c r="E312" s="212"/>
      <c r="F312" s="233">
        <f t="shared" si="35"/>
        <v>0</v>
      </c>
      <c r="G312" s="260"/>
      <c r="H312" s="261"/>
    </row>
    <row r="313" spans="1:8" ht="24">
      <c r="A313" s="156">
        <v>3303</v>
      </c>
      <c r="B313" s="157" t="s">
        <v>241</v>
      </c>
      <c r="C313" s="158" t="s">
        <v>28</v>
      </c>
      <c r="D313" s="159">
        <v>12</v>
      </c>
      <c r="E313" s="212"/>
      <c r="F313" s="233">
        <f t="shared" si="35"/>
        <v>0</v>
      </c>
      <c r="G313" s="260"/>
      <c r="H313" s="261"/>
    </row>
    <row r="314" spans="1:8" ht="24">
      <c r="A314" s="156">
        <v>3304</v>
      </c>
      <c r="B314" s="157" t="s">
        <v>242</v>
      </c>
      <c r="C314" s="158" t="s">
        <v>29</v>
      </c>
      <c r="D314" s="159">
        <v>4</v>
      </c>
      <c r="E314" s="212"/>
      <c r="F314" s="233">
        <f t="shared" si="35"/>
        <v>0</v>
      </c>
      <c r="G314" s="260"/>
      <c r="H314" s="261"/>
    </row>
    <row r="315" spans="1:8" ht="24">
      <c r="A315" s="156">
        <v>3305</v>
      </c>
      <c r="B315" s="157" t="s">
        <v>243</v>
      </c>
      <c r="C315" s="158" t="s">
        <v>29</v>
      </c>
      <c r="D315" s="159">
        <v>2</v>
      </c>
      <c r="E315" s="212"/>
      <c r="F315" s="233">
        <f t="shared" si="35"/>
        <v>0</v>
      </c>
      <c r="G315" s="260"/>
      <c r="H315" s="261"/>
    </row>
    <row r="316" spans="1:8" ht="24">
      <c r="A316" s="156">
        <v>3306</v>
      </c>
      <c r="B316" s="157" t="s">
        <v>244</v>
      </c>
      <c r="C316" s="158" t="s">
        <v>29</v>
      </c>
      <c r="D316" s="159">
        <v>4</v>
      </c>
      <c r="E316" s="212"/>
      <c r="F316" s="233">
        <f t="shared" si="35"/>
        <v>0</v>
      </c>
      <c r="G316" s="260"/>
      <c r="H316" s="261"/>
    </row>
    <row r="317" spans="1:8">
      <c r="A317" s="156">
        <v>3307</v>
      </c>
      <c r="B317" s="157" t="s">
        <v>245</v>
      </c>
      <c r="C317" s="158" t="s">
        <v>29</v>
      </c>
      <c r="D317" s="159">
        <v>4</v>
      </c>
      <c r="E317" s="212"/>
      <c r="F317" s="233">
        <f t="shared" si="35"/>
        <v>0</v>
      </c>
      <c r="G317" s="260"/>
      <c r="H317" s="261"/>
    </row>
    <row r="318" spans="1:8" ht="24">
      <c r="A318" s="156">
        <v>3308</v>
      </c>
      <c r="B318" s="157" t="s">
        <v>246</v>
      </c>
      <c r="C318" s="158" t="s">
        <v>29</v>
      </c>
      <c r="D318" s="159">
        <v>4</v>
      </c>
      <c r="E318" s="212"/>
      <c r="F318" s="233">
        <f t="shared" si="35"/>
        <v>0</v>
      </c>
      <c r="G318" s="260"/>
      <c r="H318" s="261"/>
    </row>
    <row r="319" spans="1:8">
      <c r="A319" s="156"/>
      <c r="B319" s="178" t="s">
        <v>125</v>
      </c>
      <c r="C319" s="158"/>
      <c r="D319" s="159"/>
      <c r="E319" s="212"/>
      <c r="F319" s="233"/>
      <c r="G319" s="260"/>
      <c r="H319" s="261"/>
    </row>
    <row r="320" spans="1:8" ht="36">
      <c r="A320" s="156">
        <v>3309</v>
      </c>
      <c r="B320" s="157" t="s">
        <v>247</v>
      </c>
      <c r="C320" s="158" t="s">
        <v>28</v>
      </c>
      <c r="D320" s="159">
        <v>12</v>
      </c>
      <c r="E320" s="212"/>
      <c r="F320" s="233">
        <f t="shared" ref="F320:F325" si="36">+D320*E320</f>
        <v>0</v>
      </c>
      <c r="G320" s="260"/>
      <c r="H320" s="261"/>
    </row>
    <row r="321" spans="1:8" ht="36">
      <c r="A321" s="156">
        <v>3310</v>
      </c>
      <c r="B321" s="157" t="s">
        <v>248</v>
      </c>
      <c r="C321" s="158" t="s">
        <v>28</v>
      </c>
      <c r="D321" s="159">
        <v>36</v>
      </c>
      <c r="E321" s="212"/>
      <c r="F321" s="233">
        <f t="shared" si="36"/>
        <v>0</v>
      </c>
      <c r="G321" s="260"/>
      <c r="H321" s="261"/>
    </row>
    <row r="322" spans="1:8" ht="36">
      <c r="A322" s="156">
        <v>3311</v>
      </c>
      <c r="B322" s="157" t="s">
        <v>249</v>
      </c>
      <c r="C322" s="158" t="s">
        <v>28</v>
      </c>
      <c r="D322" s="159">
        <v>18</v>
      </c>
      <c r="E322" s="212"/>
      <c r="F322" s="233">
        <f t="shared" si="36"/>
        <v>0</v>
      </c>
      <c r="G322" s="260"/>
      <c r="H322" s="261"/>
    </row>
    <row r="323" spans="1:8" ht="36">
      <c r="A323" s="156">
        <v>3312</v>
      </c>
      <c r="B323" s="157" t="s">
        <v>157</v>
      </c>
      <c r="C323" s="158" t="s">
        <v>28</v>
      </c>
      <c r="D323" s="159">
        <v>60</v>
      </c>
      <c r="E323" s="212"/>
      <c r="F323" s="233">
        <f t="shared" si="36"/>
        <v>0</v>
      </c>
      <c r="G323" s="260"/>
      <c r="H323" s="261"/>
    </row>
    <row r="324" spans="1:8" ht="24">
      <c r="A324" s="156">
        <v>3313</v>
      </c>
      <c r="B324" s="157" t="s">
        <v>250</v>
      </c>
      <c r="C324" s="158" t="s">
        <v>29</v>
      </c>
      <c r="D324" s="159">
        <v>4</v>
      </c>
      <c r="E324" s="212"/>
      <c r="F324" s="233">
        <f t="shared" si="36"/>
        <v>0</v>
      </c>
      <c r="G324" s="260"/>
      <c r="H324" s="261"/>
    </row>
    <row r="325" spans="1:8">
      <c r="A325" s="156">
        <v>3314</v>
      </c>
      <c r="B325" s="157" t="s">
        <v>251</v>
      </c>
      <c r="C325" s="158" t="s">
        <v>29</v>
      </c>
      <c r="D325" s="159">
        <v>8</v>
      </c>
      <c r="E325" s="212"/>
      <c r="F325" s="233">
        <f t="shared" si="36"/>
        <v>0</v>
      </c>
      <c r="G325" s="260"/>
      <c r="H325" s="261"/>
    </row>
    <row r="326" spans="1:8">
      <c r="A326" s="160"/>
      <c r="B326" s="161" t="s">
        <v>2</v>
      </c>
      <c r="C326" s="162">
        <v>3300</v>
      </c>
      <c r="D326" s="163"/>
      <c r="E326" s="214"/>
      <c r="F326" s="215">
        <f>SUM(F311:F325)</f>
        <v>0</v>
      </c>
      <c r="G326" s="260"/>
      <c r="H326" s="261"/>
    </row>
    <row r="327" spans="1:8">
      <c r="A327" s="164"/>
      <c r="B327" s="170"/>
      <c r="C327" s="152"/>
      <c r="D327" s="159"/>
      <c r="E327" s="212"/>
      <c r="F327" s="213"/>
      <c r="G327" s="260"/>
      <c r="H327" s="261"/>
    </row>
    <row r="328" spans="1:8">
      <c r="A328" s="185">
        <v>3400</v>
      </c>
      <c r="B328" s="151" t="s">
        <v>12</v>
      </c>
      <c r="C328" s="152"/>
      <c r="D328" s="159"/>
      <c r="E328" s="212"/>
      <c r="F328" s="213"/>
      <c r="G328" s="260"/>
      <c r="H328" s="261"/>
    </row>
    <row r="329" spans="1:8">
      <c r="A329" s="185"/>
      <c r="B329" s="178" t="s">
        <v>124</v>
      </c>
      <c r="C329" s="152"/>
      <c r="D329" s="159"/>
      <c r="E329" s="212"/>
      <c r="F329" s="213"/>
      <c r="G329" s="260"/>
      <c r="H329" s="261"/>
    </row>
    <row r="330" spans="1:8">
      <c r="A330" s="156">
        <v>3401</v>
      </c>
      <c r="B330" s="157" t="s">
        <v>58</v>
      </c>
      <c r="C330" s="158" t="s">
        <v>29</v>
      </c>
      <c r="D330" s="159">
        <v>1</v>
      </c>
      <c r="E330" s="212"/>
      <c r="F330" s="233">
        <f>+D330*E330</f>
        <v>0</v>
      </c>
      <c r="G330" s="260"/>
      <c r="H330" s="261"/>
    </row>
    <row r="331" spans="1:8" ht="36">
      <c r="A331" s="156">
        <v>3402</v>
      </c>
      <c r="B331" s="157" t="s">
        <v>252</v>
      </c>
      <c r="C331" s="158" t="s">
        <v>29</v>
      </c>
      <c r="D331" s="159">
        <v>2</v>
      </c>
      <c r="E331" s="212"/>
      <c r="F331" s="233">
        <f>+D331*E331</f>
        <v>0</v>
      </c>
      <c r="G331" s="260"/>
      <c r="H331" s="261"/>
    </row>
    <row r="332" spans="1:8" ht="24">
      <c r="A332" s="156">
        <v>3403</v>
      </c>
      <c r="B332" s="157" t="s">
        <v>253</v>
      </c>
      <c r="C332" s="158" t="s">
        <v>28</v>
      </c>
      <c r="D332" s="159">
        <v>240</v>
      </c>
      <c r="E332" s="212"/>
      <c r="F332" s="233">
        <f>+D332*E332</f>
        <v>0</v>
      </c>
      <c r="G332" s="260"/>
      <c r="H332" s="261"/>
    </row>
    <row r="333" spans="1:8" ht="24">
      <c r="A333" s="156">
        <v>3404</v>
      </c>
      <c r="B333" s="157" t="s">
        <v>184</v>
      </c>
      <c r="C333" s="158" t="s">
        <v>28</v>
      </c>
      <c r="D333" s="159">
        <v>30</v>
      </c>
      <c r="E333" s="212"/>
      <c r="F333" s="233">
        <f>+D333*E333</f>
        <v>0</v>
      </c>
      <c r="G333" s="260"/>
      <c r="H333" s="261"/>
    </row>
    <row r="334" spans="1:8" ht="24">
      <c r="A334" s="156">
        <v>3405</v>
      </c>
      <c r="B334" s="157" t="s">
        <v>254</v>
      </c>
      <c r="C334" s="158" t="s">
        <v>29</v>
      </c>
      <c r="D334" s="159">
        <v>20</v>
      </c>
      <c r="E334" s="212"/>
      <c r="F334" s="233">
        <f t="shared" ref="F334:F349" si="37">+D334*E334</f>
        <v>0</v>
      </c>
      <c r="G334" s="260"/>
      <c r="H334" s="261"/>
    </row>
    <row r="335" spans="1:8" ht="36">
      <c r="A335" s="156">
        <v>3406</v>
      </c>
      <c r="B335" s="157" t="s">
        <v>255</v>
      </c>
      <c r="C335" s="158" t="s">
        <v>29</v>
      </c>
      <c r="D335" s="159">
        <v>2</v>
      </c>
      <c r="E335" s="212"/>
      <c r="F335" s="233">
        <f t="shared" si="37"/>
        <v>0</v>
      </c>
      <c r="G335" s="260"/>
      <c r="H335" s="261"/>
    </row>
    <row r="336" spans="1:8" ht="24">
      <c r="A336" s="156">
        <v>3407</v>
      </c>
      <c r="B336" s="157" t="s">
        <v>256</v>
      </c>
      <c r="C336" s="158" t="s">
        <v>29</v>
      </c>
      <c r="D336" s="159">
        <v>2</v>
      </c>
      <c r="E336" s="212"/>
      <c r="F336" s="233">
        <f>+D336*E336</f>
        <v>0</v>
      </c>
      <c r="G336" s="260"/>
      <c r="H336" s="261"/>
    </row>
    <row r="337" spans="1:8" ht="24">
      <c r="A337" s="156">
        <v>3408</v>
      </c>
      <c r="B337" s="157" t="s">
        <v>257</v>
      </c>
      <c r="C337" s="158" t="s">
        <v>29</v>
      </c>
      <c r="D337" s="159">
        <v>2</v>
      </c>
      <c r="E337" s="212"/>
      <c r="F337" s="233">
        <f t="shared" si="37"/>
        <v>0</v>
      </c>
      <c r="G337" s="260"/>
      <c r="H337" s="261"/>
    </row>
    <row r="338" spans="1:8">
      <c r="A338" s="156">
        <v>3409</v>
      </c>
      <c r="B338" s="157" t="s">
        <v>258</v>
      </c>
      <c r="C338" s="158" t="s">
        <v>31</v>
      </c>
      <c r="D338" s="159">
        <v>1</v>
      </c>
      <c r="E338" s="212"/>
      <c r="F338" s="233">
        <f t="shared" si="37"/>
        <v>0</v>
      </c>
      <c r="G338" s="260"/>
      <c r="H338" s="261"/>
    </row>
    <row r="339" spans="1:8">
      <c r="A339" s="156">
        <v>3410</v>
      </c>
      <c r="B339" s="157" t="s">
        <v>183</v>
      </c>
      <c r="C339" s="158" t="s">
        <v>29</v>
      </c>
      <c r="D339" s="159">
        <v>2</v>
      </c>
      <c r="E339" s="212"/>
      <c r="F339" s="233">
        <f t="shared" si="37"/>
        <v>0</v>
      </c>
      <c r="G339" s="260"/>
      <c r="H339" s="261"/>
    </row>
    <row r="340" spans="1:8">
      <c r="A340" s="156">
        <v>3411</v>
      </c>
      <c r="B340" s="157" t="s">
        <v>259</v>
      </c>
      <c r="C340" s="158" t="s">
        <v>29</v>
      </c>
      <c r="D340" s="159">
        <v>40</v>
      </c>
      <c r="E340" s="212"/>
      <c r="F340" s="233">
        <f t="shared" si="37"/>
        <v>0</v>
      </c>
      <c r="G340" s="260"/>
      <c r="H340" s="261"/>
    </row>
    <row r="341" spans="1:8">
      <c r="A341" s="156">
        <v>3412</v>
      </c>
      <c r="B341" s="157" t="s">
        <v>260</v>
      </c>
      <c r="C341" s="158" t="s">
        <v>29</v>
      </c>
      <c r="D341" s="159">
        <v>12</v>
      </c>
      <c r="E341" s="212"/>
      <c r="F341" s="233">
        <f t="shared" si="37"/>
        <v>0</v>
      </c>
      <c r="G341" s="260"/>
      <c r="H341" s="261"/>
    </row>
    <row r="342" spans="1:8">
      <c r="A342" s="156">
        <v>3413</v>
      </c>
      <c r="B342" s="157" t="s">
        <v>261</v>
      </c>
      <c r="C342" s="158" t="s">
        <v>54</v>
      </c>
      <c r="D342" s="159">
        <v>80</v>
      </c>
      <c r="E342" s="212"/>
      <c r="F342" s="233">
        <f t="shared" si="37"/>
        <v>0</v>
      </c>
      <c r="G342" s="260"/>
      <c r="H342" s="261"/>
    </row>
    <row r="343" spans="1:8">
      <c r="A343" s="156">
        <v>3414</v>
      </c>
      <c r="B343" s="157" t="s">
        <v>262</v>
      </c>
      <c r="C343" s="158" t="s">
        <v>54</v>
      </c>
      <c r="D343" s="159">
        <v>10</v>
      </c>
      <c r="E343" s="212"/>
      <c r="F343" s="233">
        <f t="shared" si="37"/>
        <v>0</v>
      </c>
      <c r="G343" s="260"/>
      <c r="H343" s="261"/>
    </row>
    <row r="344" spans="1:8" ht="24">
      <c r="A344" s="156">
        <v>3415</v>
      </c>
      <c r="B344" s="157" t="s">
        <v>263</v>
      </c>
      <c r="C344" s="158" t="s">
        <v>54</v>
      </c>
      <c r="D344" s="159">
        <v>2</v>
      </c>
      <c r="E344" s="212"/>
      <c r="F344" s="233">
        <f t="shared" si="37"/>
        <v>0</v>
      </c>
      <c r="G344" s="260"/>
      <c r="H344" s="261"/>
    </row>
    <row r="345" spans="1:8">
      <c r="A345" s="156">
        <v>3416</v>
      </c>
      <c r="B345" s="157" t="s">
        <v>264</v>
      </c>
      <c r="C345" s="158" t="s">
        <v>54</v>
      </c>
      <c r="D345" s="159">
        <v>276</v>
      </c>
      <c r="E345" s="212"/>
      <c r="F345" s="233">
        <f>+D345*E345</f>
        <v>0</v>
      </c>
      <c r="G345" s="260"/>
      <c r="H345" s="261"/>
    </row>
    <row r="346" spans="1:8">
      <c r="A346" s="156">
        <v>3417</v>
      </c>
      <c r="B346" s="157" t="s">
        <v>265</v>
      </c>
      <c r="C346" s="158" t="s">
        <v>54</v>
      </c>
      <c r="D346" s="159">
        <v>92</v>
      </c>
      <c r="E346" s="212"/>
      <c r="F346" s="233">
        <f>+D346*E346</f>
        <v>0</v>
      </c>
      <c r="G346" s="260"/>
      <c r="H346" s="261"/>
    </row>
    <row r="347" spans="1:8" ht="24">
      <c r="A347" s="156">
        <v>3418</v>
      </c>
      <c r="B347" s="157" t="s">
        <v>266</v>
      </c>
      <c r="C347" s="158" t="s">
        <v>28</v>
      </c>
      <c r="D347" s="159">
        <v>240</v>
      </c>
      <c r="E347" s="212"/>
      <c r="F347" s="233">
        <f t="shared" si="37"/>
        <v>0</v>
      </c>
      <c r="G347" s="260"/>
      <c r="H347" s="261"/>
    </row>
    <row r="348" spans="1:8" ht="24">
      <c r="A348" s="156">
        <v>3419</v>
      </c>
      <c r="B348" s="157" t="s">
        <v>267</v>
      </c>
      <c r="C348" s="158" t="s">
        <v>28</v>
      </c>
      <c r="D348" s="159">
        <v>720</v>
      </c>
      <c r="E348" s="212"/>
      <c r="F348" s="233">
        <f t="shared" si="37"/>
        <v>0</v>
      </c>
      <c r="G348" s="260"/>
      <c r="H348" s="261"/>
    </row>
    <row r="349" spans="1:8" ht="24">
      <c r="A349" s="156">
        <v>3420</v>
      </c>
      <c r="B349" s="157" t="s">
        <v>268</v>
      </c>
      <c r="C349" s="158" t="s">
        <v>28</v>
      </c>
      <c r="D349" s="159">
        <v>200</v>
      </c>
      <c r="E349" s="212"/>
      <c r="F349" s="233">
        <f t="shared" si="37"/>
        <v>0</v>
      </c>
      <c r="G349" s="260"/>
      <c r="H349" s="261"/>
    </row>
    <row r="350" spans="1:8" ht="24">
      <c r="A350" s="156">
        <v>3421</v>
      </c>
      <c r="B350" s="157" t="s">
        <v>269</v>
      </c>
      <c r="C350" s="158" t="s">
        <v>28</v>
      </c>
      <c r="D350" s="159">
        <v>90</v>
      </c>
      <c r="E350" s="212"/>
      <c r="F350" s="233">
        <f>+D350*E350</f>
        <v>0</v>
      </c>
      <c r="G350" s="260"/>
      <c r="H350" s="261"/>
    </row>
    <row r="351" spans="1:8" ht="36">
      <c r="A351" s="156">
        <v>3422</v>
      </c>
      <c r="B351" s="157" t="s">
        <v>270</v>
      </c>
      <c r="C351" s="158" t="s">
        <v>29</v>
      </c>
      <c r="D351" s="159">
        <v>94</v>
      </c>
      <c r="E351" s="212"/>
      <c r="F351" s="233">
        <f>+D351*E351</f>
        <v>0</v>
      </c>
      <c r="G351" s="260"/>
      <c r="H351" s="261"/>
    </row>
    <row r="352" spans="1:8" ht="24">
      <c r="A352" s="156">
        <v>3423</v>
      </c>
      <c r="B352" s="157" t="s">
        <v>271</v>
      </c>
      <c r="C352" s="158" t="s">
        <v>29</v>
      </c>
      <c r="D352" s="159">
        <v>188</v>
      </c>
      <c r="E352" s="212"/>
      <c r="F352" s="233">
        <f>+D352*E352</f>
        <v>0</v>
      </c>
      <c r="G352" s="260"/>
      <c r="H352" s="261"/>
    </row>
    <row r="353" spans="1:8">
      <c r="A353" s="156"/>
      <c r="B353" s="178" t="s">
        <v>123</v>
      </c>
      <c r="C353" s="158"/>
      <c r="D353" s="159"/>
      <c r="E353" s="212"/>
      <c r="F353" s="233"/>
      <c r="G353" s="260"/>
      <c r="H353" s="261"/>
    </row>
    <row r="354" spans="1:8" ht="24">
      <c r="A354" s="156">
        <v>3424</v>
      </c>
      <c r="B354" s="157" t="s">
        <v>272</v>
      </c>
      <c r="C354" s="158" t="s">
        <v>29</v>
      </c>
      <c r="D354" s="159">
        <v>2</v>
      </c>
      <c r="E354" s="212"/>
      <c r="F354" s="233">
        <f t="shared" ref="F354:F372" si="38">+D354*E354</f>
        <v>0</v>
      </c>
      <c r="G354" s="260"/>
      <c r="H354" s="261"/>
    </row>
    <row r="355" spans="1:8">
      <c r="A355" s="156">
        <v>3425</v>
      </c>
      <c r="B355" s="157" t="s">
        <v>273</v>
      </c>
      <c r="C355" s="158" t="s">
        <v>29</v>
      </c>
      <c r="D355" s="159">
        <v>96</v>
      </c>
      <c r="E355" s="212"/>
      <c r="F355" s="233">
        <f t="shared" si="38"/>
        <v>0</v>
      </c>
      <c r="G355" s="260"/>
      <c r="H355" s="261"/>
    </row>
    <row r="356" spans="1:8" ht="24">
      <c r="A356" s="156">
        <v>3426</v>
      </c>
      <c r="B356" s="157" t="s">
        <v>274</v>
      </c>
      <c r="C356" s="158" t="s">
        <v>29</v>
      </c>
      <c r="D356" s="159">
        <v>2</v>
      </c>
      <c r="E356" s="212"/>
      <c r="F356" s="233">
        <f t="shared" si="38"/>
        <v>0</v>
      </c>
      <c r="G356" s="260"/>
      <c r="H356" s="261"/>
    </row>
    <row r="357" spans="1:8" ht="24">
      <c r="A357" s="156">
        <v>3427</v>
      </c>
      <c r="B357" s="157" t="s">
        <v>275</v>
      </c>
      <c r="C357" s="158" t="s">
        <v>29</v>
      </c>
      <c r="D357" s="159">
        <v>4</v>
      </c>
      <c r="E357" s="212"/>
      <c r="F357" s="233">
        <f t="shared" si="38"/>
        <v>0</v>
      </c>
      <c r="G357" s="260"/>
      <c r="H357" s="261"/>
    </row>
    <row r="358" spans="1:8" ht="24">
      <c r="A358" s="156">
        <v>3428</v>
      </c>
      <c r="B358" s="157" t="s">
        <v>276</v>
      </c>
      <c r="C358" s="158" t="s">
        <v>29</v>
      </c>
      <c r="D358" s="159">
        <v>4</v>
      </c>
      <c r="E358" s="212"/>
      <c r="F358" s="233">
        <f t="shared" si="38"/>
        <v>0</v>
      </c>
      <c r="G358" s="260"/>
      <c r="H358" s="261"/>
    </row>
    <row r="359" spans="1:8">
      <c r="A359" s="156">
        <v>3429</v>
      </c>
      <c r="B359" s="157" t="s">
        <v>277</v>
      </c>
      <c r="C359" s="158" t="s">
        <v>29</v>
      </c>
      <c r="D359" s="159">
        <v>2</v>
      </c>
      <c r="E359" s="212"/>
      <c r="F359" s="233">
        <f t="shared" si="38"/>
        <v>0</v>
      </c>
      <c r="G359" s="260"/>
      <c r="H359" s="261"/>
    </row>
    <row r="360" spans="1:8">
      <c r="A360" s="156">
        <v>3430</v>
      </c>
      <c r="B360" s="157" t="s">
        <v>278</v>
      </c>
      <c r="C360" s="158" t="s">
        <v>29</v>
      </c>
      <c r="D360" s="159">
        <v>2</v>
      </c>
      <c r="E360" s="212"/>
      <c r="F360" s="233">
        <f t="shared" si="38"/>
        <v>0</v>
      </c>
      <c r="G360" s="260"/>
      <c r="H360" s="261"/>
    </row>
    <row r="361" spans="1:8">
      <c r="A361" s="156">
        <v>3431</v>
      </c>
      <c r="B361" s="157" t="s">
        <v>279</v>
      </c>
      <c r="C361" s="158" t="s">
        <v>28</v>
      </c>
      <c r="D361" s="159">
        <v>2</v>
      </c>
      <c r="E361" s="212"/>
      <c r="F361" s="233">
        <f t="shared" si="38"/>
        <v>0</v>
      </c>
      <c r="G361" s="260"/>
      <c r="H361" s="261"/>
    </row>
    <row r="362" spans="1:8" ht="24">
      <c r="A362" s="156">
        <v>3432</v>
      </c>
      <c r="B362" s="157" t="s">
        <v>280</v>
      </c>
      <c r="C362" s="158" t="s">
        <v>29</v>
      </c>
      <c r="D362" s="159">
        <v>2</v>
      </c>
      <c r="E362" s="212"/>
      <c r="F362" s="233">
        <f t="shared" si="38"/>
        <v>0</v>
      </c>
      <c r="G362" s="260"/>
      <c r="H362" s="261"/>
    </row>
    <row r="363" spans="1:8">
      <c r="A363" s="156">
        <v>3433</v>
      </c>
      <c r="B363" s="157" t="s">
        <v>281</v>
      </c>
      <c r="C363" s="158" t="s">
        <v>29</v>
      </c>
      <c r="D363" s="159">
        <v>8</v>
      </c>
      <c r="E363" s="212"/>
      <c r="F363" s="233">
        <f t="shared" si="38"/>
        <v>0</v>
      </c>
      <c r="G363" s="260"/>
      <c r="H363" s="261"/>
    </row>
    <row r="364" spans="1:8">
      <c r="A364" s="156">
        <v>3434</v>
      </c>
      <c r="B364" s="157" t="s">
        <v>282</v>
      </c>
      <c r="C364" s="158" t="s">
        <v>29</v>
      </c>
      <c r="D364" s="159">
        <v>8</v>
      </c>
      <c r="E364" s="212"/>
      <c r="F364" s="233">
        <f t="shared" si="38"/>
        <v>0</v>
      </c>
      <c r="G364" s="260"/>
      <c r="H364" s="261"/>
    </row>
    <row r="365" spans="1:8" ht="24">
      <c r="A365" s="156">
        <v>3435</v>
      </c>
      <c r="B365" s="157" t="s">
        <v>283</v>
      </c>
      <c r="C365" s="158" t="s">
        <v>29</v>
      </c>
      <c r="D365" s="159">
        <v>24</v>
      </c>
      <c r="E365" s="212"/>
      <c r="F365" s="233">
        <f t="shared" si="38"/>
        <v>0</v>
      </c>
      <c r="G365" s="260"/>
      <c r="H365" s="261"/>
    </row>
    <row r="366" spans="1:8">
      <c r="A366" s="156">
        <v>3436</v>
      </c>
      <c r="B366" s="157" t="s">
        <v>284</v>
      </c>
      <c r="C366" s="158" t="s">
        <v>29</v>
      </c>
      <c r="D366" s="159">
        <v>10</v>
      </c>
      <c r="E366" s="212"/>
      <c r="F366" s="233">
        <f t="shared" si="38"/>
        <v>0</v>
      </c>
      <c r="G366" s="260"/>
      <c r="H366" s="261"/>
    </row>
    <row r="367" spans="1:8" ht="24">
      <c r="A367" s="156">
        <v>3437</v>
      </c>
      <c r="B367" s="157" t="s">
        <v>285</v>
      </c>
      <c r="C367" s="158" t="s">
        <v>29</v>
      </c>
      <c r="D367" s="159">
        <v>32</v>
      </c>
      <c r="E367" s="212"/>
      <c r="F367" s="233">
        <f t="shared" si="38"/>
        <v>0</v>
      </c>
      <c r="G367" s="260"/>
      <c r="H367" s="261"/>
    </row>
    <row r="368" spans="1:8" ht="24">
      <c r="A368" s="156">
        <v>3438</v>
      </c>
      <c r="B368" s="157" t="s">
        <v>286</v>
      </c>
      <c r="C368" s="158" t="s">
        <v>28</v>
      </c>
      <c r="D368" s="159">
        <v>408</v>
      </c>
      <c r="E368" s="212"/>
      <c r="F368" s="233">
        <f t="shared" si="38"/>
        <v>0</v>
      </c>
      <c r="G368" s="260"/>
      <c r="H368" s="261"/>
    </row>
    <row r="369" spans="1:8" ht="24">
      <c r="A369" s="156">
        <v>3439</v>
      </c>
      <c r="B369" s="157" t="s">
        <v>287</v>
      </c>
      <c r="C369" s="158" t="s">
        <v>29</v>
      </c>
      <c r="D369" s="159">
        <v>8</v>
      </c>
      <c r="E369" s="212"/>
      <c r="F369" s="233">
        <f t="shared" si="38"/>
        <v>0</v>
      </c>
      <c r="G369" s="260"/>
      <c r="H369" s="261"/>
    </row>
    <row r="370" spans="1:8" ht="24">
      <c r="A370" s="156">
        <v>3440</v>
      </c>
      <c r="B370" s="157" t="s">
        <v>288</v>
      </c>
      <c r="C370" s="158" t="s">
        <v>29</v>
      </c>
      <c r="D370" s="159">
        <v>8</v>
      </c>
      <c r="E370" s="212"/>
      <c r="F370" s="233">
        <f t="shared" si="38"/>
        <v>0</v>
      </c>
      <c r="G370" s="260"/>
      <c r="H370" s="261"/>
    </row>
    <row r="371" spans="1:8" ht="24">
      <c r="A371" s="156">
        <v>3441</v>
      </c>
      <c r="B371" s="157" t="s">
        <v>289</v>
      </c>
      <c r="C371" s="158" t="s">
        <v>29</v>
      </c>
      <c r="D371" s="159">
        <v>8</v>
      </c>
      <c r="E371" s="212"/>
      <c r="F371" s="233">
        <f t="shared" si="38"/>
        <v>0</v>
      </c>
      <c r="G371" s="260"/>
      <c r="H371" s="261"/>
    </row>
    <row r="372" spans="1:8" ht="36">
      <c r="A372" s="156">
        <v>3442</v>
      </c>
      <c r="B372" s="157" t="s">
        <v>290</v>
      </c>
      <c r="C372" s="158" t="s">
        <v>29</v>
      </c>
      <c r="D372" s="159">
        <v>8</v>
      </c>
      <c r="E372" s="212"/>
      <c r="F372" s="233">
        <f t="shared" si="38"/>
        <v>0</v>
      </c>
      <c r="G372" s="260"/>
      <c r="H372" s="261"/>
    </row>
    <row r="373" spans="1:8">
      <c r="A373" s="160"/>
      <c r="B373" s="161" t="s">
        <v>2</v>
      </c>
      <c r="C373" s="162">
        <v>3400</v>
      </c>
      <c r="D373" s="163"/>
      <c r="E373" s="214"/>
      <c r="F373" s="215">
        <f>SUM(F330:F372)</f>
        <v>0</v>
      </c>
      <c r="G373" s="260"/>
      <c r="H373" s="261"/>
    </row>
    <row r="374" spans="1:8">
      <c r="A374" s="179"/>
      <c r="B374" s="180"/>
      <c r="C374" s="181"/>
      <c r="D374" s="159"/>
      <c r="E374" s="212"/>
      <c r="F374" s="213"/>
      <c r="G374" s="260"/>
      <c r="H374" s="261"/>
    </row>
    <row r="375" spans="1:8" ht="19.5">
      <c r="A375" s="204" t="s">
        <v>69</v>
      </c>
      <c r="B375" s="205" t="s">
        <v>103</v>
      </c>
      <c r="C375" s="206"/>
      <c r="D375" s="207"/>
      <c r="E375" s="224"/>
      <c r="F375" s="225"/>
      <c r="G375" s="260"/>
      <c r="H375" s="261"/>
    </row>
    <row r="376" spans="1:8">
      <c r="A376" s="179"/>
      <c r="B376" s="180"/>
      <c r="C376" s="181"/>
      <c r="D376" s="159"/>
      <c r="E376" s="212"/>
      <c r="F376" s="213"/>
      <c r="G376" s="260"/>
      <c r="H376" s="261"/>
    </row>
    <row r="377" spans="1:8">
      <c r="A377" s="185">
        <v>3500</v>
      </c>
      <c r="B377" s="189" t="s">
        <v>126</v>
      </c>
      <c r="C377" s="181"/>
      <c r="D377" s="159">
        <v>298.13</v>
      </c>
      <c r="E377" s="212"/>
      <c r="F377" s="213"/>
      <c r="G377" s="260"/>
      <c r="H377" s="261"/>
    </row>
    <row r="378" spans="1:8">
      <c r="A378" s="185"/>
      <c r="B378" s="178" t="s">
        <v>127</v>
      </c>
      <c r="C378" s="181"/>
      <c r="D378" s="159"/>
      <c r="E378" s="212"/>
      <c r="F378" s="213"/>
      <c r="G378" s="260"/>
      <c r="H378" s="261"/>
    </row>
    <row r="379" spans="1:8" ht="24">
      <c r="A379" s="156">
        <v>3501</v>
      </c>
      <c r="B379" s="157" t="s">
        <v>150</v>
      </c>
      <c r="C379" s="158" t="s">
        <v>32</v>
      </c>
      <c r="D379" s="159">
        <v>190.8</v>
      </c>
      <c r="E379" s="212"/>
      <c r="F379" s="233">
        <f t="shared" ref="F379:F384" si="39">+D379*E379</f>
        <v>0</v>
      </c>
      <c r="G379" s="260"/>
      <c r="H379" s="261"/>
    </row>
    <row r="380" spans="1:8">
      <c r="A380" s="156">
        <v>3502</v>
      </c>
      <c r="B380" s="157" t="s">
        <v>175</v>
      </c>
      <c r="C380" s="158" t="s">
        <v>32</v>
      </c>
      <c r="D380" s="159">
        <v>11.93</v>
      </c>
      <c r="E380" s="212"/>
      <c r="F380" s="233">
        <f t="shared" si="39"/>
        <v>0</v>
      </c>
      <c r="G380" s="260"/>
      <c r="H380" s="261"/>
    </row>
    <row r="381" spans="1:8" ht="24">
      <c r="A381" s="156">
        <v>3503</v>
      </c>
      <c r="B381" s="157" t="s">
        <v>187</v>
      </c>
      <c r="C381" s="158" t="s">
        <v>31</v>
      </c>
      <c r="D381" s="159">
        <v>1001.6</v>
      </c>
      <c r="E381" s="212"/>
      <c r="F381" s="233">
        <f t="shared" si="39"/>
        <v>0</v>
      </c>
      <c r="G381" s="260"/>
      <c r="H381" s="261"/>
    </row>
    <row r="382" spans="1:8">
      <c r="A382" s="156">
        <v>3504</v>
      </c>
      <c r="B382" s="157" t="s">
        <v>176</v>
      </c>
      <c r="C382" s="158" t="s">
        <v>32</v>
      </c>
      <c r="D382" s="159">
        <v>12.52</v>
      </c>
      <c r="E382" s="212"/>
      <c r="F382" s="233">
        <f t="shared" si="39"/>
        <v>0</v>
      </c>
      <c r="G382" s="260"/>
      <c r="H382" s="261"/>
    </row>
    <row r="383" spans="1:8" ht="24">
      <c r="A383" s="156">
        <v>3505</v>
      </c>
      <c r="B383" s="157" t="s">
        <v>177</v>
      </c>
      <c r="C383" s="158" t="s">
        <v>32</v>
      </c>
      <c r="D383" s="159">
        <v>12.52</v>
      </c>
      <c r="E383" s="212"/>
      <c r="F383" s="233">
        <f t="shared" si="39"/>
        <v>0</v>
      </c>
      <c r="G383" s="260"/>
      <c r="H383" s="261"/>
    </row>
    <row r="384" spans="1:8">
      <c r="A384" s="156">
        <v>3506</v>
      </c>
      <c r="B384" s="157" t="s">
        <v>189</v>
      </c>
      <c r="C384" s="158" t="s">
        <v>16</v>
      </c>
      <c r="D384" s="159">
        <v>178.88</v>
      </c>
      <c r="E384" s="212"/>
      <c r="F384" s="233">
        <f t="shared" si="39"/>
        <v>0</v>
      </c>
      <c r="G384" s="260"/>
      <c r="H384" s="261"/>
    </row>
    <row r="385" spans="1:8" ht="24">
      <c r="A385" s="156">
        <v>3507</v>
      </c>
      <c r="B385" s="157" t="s">
        <v>291</v>
      </c>
      <c r="C385" s="158" t="s">
        <v>16</v>
      </c>
      <c r="D385" s="159">
        <v>596.26</v>
      </c>
      <c r="E385" s="212"/>
      <c r="F385" s="233">
        <f>+D385*E385</f>
        <v>0</v>
      </c>
      <c r="G385" s="260"/>
      <c r="H385" s="261"/>
    </row>
    <row r="386" spans="1:8">
      <c r="A386" s="156">
        <v>3508</v>
      </c>
      <c r="B386" s="157" t="s">
        <v>201</v>
      </c>
      <c r="C386" s="158" t="s">
        <v>32</v>
      </c>
      <c r="D386" s="159">
        <v>11.93</v>
      </c>
      <c r="E386" s="212"/>
      <c r="F386" s="233">
        <f t="shared" ref="F386:F388" si="40">+D386*E386</f>
        <v>0</v>
      </c>
      <c r="G386" s="260"/>
      <c r="H386" s="261"/>
    </row>
    <row r="387" spans="1:8" ht="24">
      <c r="A387" s="156">
        <v>3509</v>
      </c>
      <c r="B387" s="157" t="s">
        <v>197</v>
      </c>
      <c r="C387" s="158" t="s">
        <v>32</v>
      </c>
      <c r="D387" s="159">
        <v>11.93</v>
      </c>
      <c r="E387" s="212"/>
      <c r="F387" s="233">
        <f t="shared" si="40"/>
        <v>0</v>
      </c>
      <c r="G387" s="260"/>
      <c r="H387" s="261"/>
    </row>
    <row r="388" spans="1:8" ht="24">
      <c r="A388" s="156">
        <v>3510</v>
      </c>
      <c r="B388" s="157" t="s">
        <v>187</v>
      </c>
      <c r="C388" s="158" t="s">
        <v>31</v>
      </c>
      <c r="D388" s="159">
        <v>238.5</v>
      </c>
      <c r="E388" s="212"/>
      <c r="F388" s="233">
        <f t="shared" si="40"/>
        <v>0</v>
      </c>
      <c r="G388" s="260"/>
      <c r="H388" s="261"/>
    </row>
    <row r="389" spans="1:8">
      <c r="A389" s="156"/>
      <c r="B389" s="178" t="s">
        <v>128</v>
      </c>
      <c r="C389" s="158"/>
      <c r="D389" s="159"/>
      <c r="E389" s="212"/>
      <c r="F389" s="233"/>
      <c r="G389" s="260"/>
      <c r="H389" s="261"/>
    </row>
    <row r="390" spans="1:8" ht="48">
      <c r="A390" s="156">
        <v>3511</v>
      </c>
      <c r="B390" s="157" t="s">
        <v>292</v>
      </c>
      <c r="C390" s="158" t="s">
        <v>29</v>
      </c>
      <c r="D390" s="159">
        <v>1</v>
      </c>
      <c r="E390" s="212"/>
      <c r="F390" s="233">
        <f t="shared" ref="F390" si="41">+D390*E390</f>
        <v>0</v>
      </c>
      <c r="G390" s="260"/>
      <c r="H390" s="261"/>
    </row>
    <row r="391" spans="1:8" ht="36">
      <c r="A391" s="156">
        <v>3512</v>
      </c>
      <c r="B391" s="157" t="s">
        <v>62</v>
      </c>
      <c r="C391" s="158" t="s">
        <v>59</v>
      </c>
      <c r="D391" s="159">
        <v>1</v>
      </c>
      <c r="E391" s="212"/>
      <c r="F391" s="233">
        <f>+D391*E391</f>
        <v>0</v>
      </c>
      <c r="G391" s="260"/>
      <c r="H391" s="261"/>
    </row>
    <row r="392" spans="1:8">
      <c r="A392" s="160"/>
      <c r="B392" s="161" t="s">
        <v>2</v>
      </c>
      <c r="C392" s="162">
        <v>3500</v>
      </c>
      <c r="D392" s="163"/>
      <c r="E392" s="214"/>
      <c r="F392" s="215">
        <f>SUM(F379:F391)</f>
        <v>0</v>
      </c>
      <c r="G392" s="260"/>
      <c r="H392" s="261"/>
    </row>
    <row r="393" spans="1:8">
      <c r="A393" s="179"/>
      <c r="B393" s="180"/>
      <c r="C393" s="181"/>
      <c r="D393" s="159"/>
      <c r="E393" s="212"/>
      <c r="F393" s="213"/>
      <c r="G393" s="260"/>
      <c r="H393" s="261"/>
    </row>
    <row r="394" spans="1:8">
      <c r="A394" s="185">
        <v>3600</v>
      </c>
      <c r="B394" s="151" t="s">
        <v>68</v>
      </c>
      <c r="C394" s="152"/>
      <c r="D394" s="159"/>
      <c r="E394" s="212"/>
      <c r="F394" s="213"/>
      <c r="G394" s="260"/>
      <c r="H394" s="261"/>
    </row>
    <row r="395" spans="1:8">
      <c r="A395" s="156">
        <v>3601</v>
      </c>
      <c r="B395" s="157" t="s">
        <v>68</v>
      </c>
      <c r="C395" s="158" t="s">
        <v>16</v>
      </c>
      <c r="D395" s="159">
        <v>2050.17</v>
      </c>
      <c r="E395" s="212"/>
      <c r="F395" s="233">
        <f>+D395*E395</f>
        <v>0</v>
      </c>
      <c r="G395" s="260"/>
      <c r="H395" s="261"/>
    </row>
    <row r="396" spans="1:8">
      <c r="A396" s="160"/>
      <c r="B396" s="161" t="s">
        <v>2</v>
      </c>
      <c r="C396" s="162">
        <f>A394</f>
        <v>3600</v>
      </c>
      <c r="D396" s="163"/>
      <c r="E396" s="214"/>
      <c r="F396" s="215">
        <f>SUM(F395)</f>
        <v>0</v>
      </c>
      <c r="G396" s="260"/>
      <c r="H396" s="261"/>
    </row>
    <row r="397" spans="1:8">
      <c r="A397" s="194"/>
      <c r="B397" s="196"/>
      <c r="C397" s="195"/>
      <c r="D397" s="183"/>
      <c r="E397" s="184"/>
      <c r="F397" s="197"/>
      <c r="H397" s="261"/>
    </row>
    <row r="398" spans="1:8" s="239" customFormat="1" ht="19.5">
      <c r="A398" s="234"/>
      <c r="B398" s="235" t="s">
        <v>78</v>
      </c>
      <c r="C398" s="236"/>
      <c r="D398" s="237"/>
      <c r="E398" s="294">
        <f>F24+F28+F34+F39+F45+F51+F56+F62+F66+F70+F75+F83+F88+F94+F121+F128+F139+F144+F148+F155+F164+F175+F199+F213+F223+F235+F241+F249+F266+F274+F286+F307+F326+F373+F392+F396</f>
        <v>0</v>
      </c>
      <c r="F398" s="295"/>
      <c r="G398" s="238"/>
      <c r="H398" s="261"/>
    </row>
    <row r="399" spans="1:8" s="239" customFormat="1" ht="19.5">
      <c r="A399" s="234"/>
      <c r="B399" s="235" t="s">
        <v>293</v>
      </c>
      <c r="C399" s="236"/>
      <c r="D399" s="237"/>
      <c r="E399" s="292">
        <f>E398*0</f>
        <v>0</v>
      </c>
      <c r="F399" s="293"/>
      <c r="H399" s="278"/>
    </row>
    <row r="400" spans="1:8" s="239" customFormat="1" ht="19.5">
      <c r="A400" s="234"/>
      <c r="B400" s="235" t="s">
        <v>34</v>
      </c>
      <c r="C400" s="236"/>
      <c r="D400" s="237"/>
      <c r="E400" s="292">
        <f>E398+E399</f>
        <v>0</v>
      </c>
      <c r="F400" s="293"/>
      <c r="G400" s="289"/>
      <c r="H400" s="290"/>
    </row>
    <row r="401" spans="5:6">
      <c r="F401" s="284"/>
    </row>
    <row r="403" spans="5:6">
      <c r="F403" s="260"/>
    </row>
    <row r="405" spans="5:6">
      <c r="E405" s="291"/>
      <c r="F405" s="291"/>
    </row>
  </sheetData>
  <mergeCells count="6">
    <mergeCell ref="B130:D130"/>
    <mergeCell ref="G400:H400"/>
    <mergeCell ref="E405:F405"/>
    <mergeCell ref="E400:F400"/>
    <mergeCell ref="E399:F399"/>
    <mergeCell ref="E398:F398"/>
  </mergeCells>
  <pageMargins left="0.78740157480314965" right="0.39370078740157483" top="0.39370078740157483" bottom="0.39370078740157483" header="0.31496062992125984" footer="0.31496062992125984"/>
  <pageSetup paperSize="9" scale="70" orientation="portrait" r:id="rId1"/>
  <rowBreaks count="1" manualBreakCount="1">
    <brk id="182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93"/>
  <sheetViews>
    <sheetView view="pageBreakPreview" zoomScaleSheetLayoutView="100" workbookViewId="0">
      <selection activeCell="O125" sqref="O125"/>
    </sheetView>
  </sheetViews>
  <sheetFormatPr defaultRowHeight="12"/>
  <cols>
    <col min="1" max="1" width="6.7109375" style="4" customWidth="1"/>
    <col min="2" max="2" width="30.7109375" style="4" customWidth="1"/>
    <col min="3" max="14" width="12.28515625" style="4" customWidth="1"/>
    <col min="15" max="15" width="15.7109375" style="4" customWidth="1"/>
    <col min="16" max="16" width="20.5703125" style="4" customWidth="1"/>
    <col min="17" max="17" width="24.5703125" style="5" customWidth="1"/>
    <col min="18" max="18" width="9.140625" style="4" customWidth="1"/>
    <col min="19" max="19" width="24.5703125" style="4" customWidth="1"/>
    <col min="20" max="262" width="9.140625" style="4"/>
    <col min="263" max="263" width="6.7109375" style="4" customWidth="1"/>
    <col min="264" max="264" width="30.7109375" style="4" customWidth="1"/>
    <col min="265" max="270" width="10.7109375" style="4" customWidth="1"/>
    <col min="271" max="271" width="15.7109375" style="4" customWidth="1"/>
    <col min="272" max="272" width="9.140625" style="4"/>
    <col min="273" max="273" width="24.5703125" style="4" customWidth="1"/>
    <col min="274" max="518" width="9.140625" style="4"/>
    <col min="519" max="519" width="6.7109375" style="4" customWidth="1"/>
    <col min="520" max="520" width="30.7109375" style="4" customWidth="1"/>
    <col min="521" max="526" width="10.7109375" style="4" customWidth="1"/>
    <col min="527" max="527" width="15.7109375" style="4" customWidth="1"/>
    <col min="528" max="528" width="9.140625" style="4"/>
    <col min="529" max="529" width="24.5703125" style="4" customWidth="1"/>
    <col min="530" max="774" width="9.140625" style="4"/>
    <col min="775" max="775" width="6.7109375" style="4" customWidth="1"/>
    <col min="776" max="776" width="30.7109375" style="4" customWidth="1"/>
    <col min="777" max="782" width="10.7109375" style="4" customWidth="1"/>
    <col min="783" max="783" width="15.7109375" style="4" customWidth="1"/>
    <col min="784" max="784" width="9.140625" style="4"/>
    <col min="785" max="785" width="24.5703125" style="4" customWidth="1"/>
    <col min="786" max="1030" width="9.140625" style="4"/>
    <col min="1031" max="1031" width="6.7109375" style="4" customWidth="1"/>
    <col min="1032" max="1032" width="30.7109375" style="4" customWidth="1"/>
    <col min="1033" max="1038" width="10.7109375" style="4" customWidth="1"/>
    <col min="1039" max="1039" width="15.7109375" style="4" customWidth="1"/>
    <col min="1040" max="1040" width="9.140625" style="4"/>
    <col min="1041" max="1041" width="24.5703125" style="4" customWidth="1"/>
    <col min="1042" max="1286" width="9.140625" style="4"/>
    <col min="1287" max="1287" width="6.7109375" style="4" customWidth="1"/>
    <col min="1288" max="1288" width="30.7109375" style="4" customWidth="1"/>
    <col min="1289" max="1294" width="10.7109375" style="4" customWidth="1"/>
    <col min="1295" max="1295" width="15.7109375" style="4" customWidth="1"/>
    <col min="1296" max="1296" width="9.140625" style="4"/>
    <col min="1297" max="1297" width="24.5703125" style="4" customWidth="1"/>
    <col min="1298" max="1542" width="9.140625" style="4"/>
    <col min="1543" max="1543" width="6.7109375" style="4" customWidth="1"/>
    <col min="1544" max="1544" width="30.7109375" style="4" customWidth="1"/>
    <col min="1545" max="1550" width="10.7109375" style="4" customWidth="1"/>
    <col min="1551" max="1551" width="15.7109375" style="4" customWidth="1"/>
    <col min="1552" max="1552" width="9.140625" style="4"/>
    <col min="1553" max="1553" width="24.5703125" style="4" customWidth="1"/>
    <col min="1554" max="1798" width="9.140625" style="4"/>
    <col min="1799" max="1799" width="6.7109375" style="4" customWidth="1"/>
    <col min="1800" max="1800" width="30.7109375" style="4" customWidth="1"/>
    <col min="1801" max="1806" width="10.7109375" style="4" customWidth="1"/>
    <col min="1807" max="1807" width="15.7109375" style="4" customWidth="1"/>
    <col min="1808" max="1808" width="9.140625" style="4"/>
    <col min="1809" max="1809" width="24.5703125" style="4" customWidth="1"/>
    <col min="1810" max="2054" width="9.140625" style="4"/>
    <col min="2055" max="2055" width="6.7109375" style="4" customWidth="1"/>
    <col min="2056" max="2056" width="30.7109375" style="4" customWidth="1"/>
    <col min="2057" max="2062" width="10.7109375" style="4" customWidth="1"/>
    <col min="2063" max="2063" width="15.7109375" style="4" customWidth="1"/>
    <col min="2064" max="2064" width="9.140625" style="4"/>
    <col min="2065" max="2065" width="24.5703125" style="4" customWidth="1"/>
    <col min="2066" max="2310" width="9.140625" style="4"/>
    <col min="2311" max="2311" width="6.7109375" style="4" customWidth="1"/>
    <col min="2312" max="2312" width="30.7109375" style="4" customWidth="1"/>
    <col min="2313" max="2318" width="10.7109375" style="4" customWidth="1"/>
    <col min="2319" max="2319" width="15.7109375" style="4" customWidth="1"/>
    <col min="2320" max="2320" width="9.140625" style="4"/>
    <col min="2321" max="2321" width="24.5703125" style="4" customWidth="1"/>
    <col min="2322" max="2566" width="9.140625" style="4"/>
    <col min="2567" max="2567" width="6.7109375" style="4" customWidth="1"/>
    <col min="2568" max="2568" width="30.7109375" style="4" customWidth="1"/>
    <col min="2569" max="2574" width="10.7109375" style="4" customWidth="1"/>
    <col min="2575" max="2575" width="15.7109375" style="4" customWidth="1"/>
    <col min="2576" max="2576" width="9.140625" style="4"/>
    <col min="2577" max="2577" width="24.5703125" style="4" customWidth="1"/>
    <col min="2578" max="2822" width="9.140625" style="4"/>
    <col min="2823" max="2823" width="6.7109375" style="4" customWidth="1"/>
    <col min="2824" max="2824" width="30.7109375" style="4" customWidth="1"/>
    <col min="2825" max="2830" width="10.7109375" style="4" customWidth="1"/>
    <col min="2831" max="2831" width="15.7109375" style="4" customWidth="1"/>
    <col min="2832" max="2832" width="9.140625" style="4"/>
    <col min="2833" max="2833" width="24.5703125" style="4" customWidth="1"/>
    <col min="2834" max="3078" width="9.140625" style="4"/>
    <col min="3079" max="3079" width="6.7109375" style="4" customWidth="1"/>
    <col min="3080" max="3080" width="30.7109375" style="4" customWidth="1"/>
    <col min="3081" max="3086" width="10.7109375" style="4" customWidth="1"/>
    <col min="3087" max="3087" width="15.7109375" style="4" customWidth="1"/>
    <col min="3088" max="3088" width="9.140625" style="4"/>
    <col min="3089" max="3089" width="24.5703125" style="4" customWidth="1"/>
    <col min="3090" max="3334" width="9.140625" style="4"/>
    <col min="3335" max="3335" width="6.7109375" style="4" customWidth="1"/>
    <col min="3336" max="3336" width="30.7109375" style="4" customWidth="1"/>
    <col min="3337" max="3342" width="10.7109375" style="4" customWidth="1"/>
    <col min="3343" max="3343" width="15.7109375" style="4" customWidth="1"/>
    <col min="3344" max="3344" width="9.140625" style="4"/>
    <col min="3345" max="3345" width="24.5703125" style="4" customWidth="1"/>
    <col min="3346" max="3590" width="9.140625" style="4"/>
    <col min="3591" max="3591" width="6.7109375" style="4" customWidth="1"/>
    <col min="3592" max="3592" width="30.7109375" style="4" customWidth="1"/>
    <col min="3593" max="3598" width="10.7109375" style="4" customWidth="1"/>
    <col min="3599" max="3599" width="15.7109375" style="4" customWidth="1"/>
    <col min="3600" max="3600" width="9.140625" style="4"/>
    <col min="3601" max="3601" width="24.5703125" style="4" customWidth="1"/>
    <col min="3602" max="3846" width="9.140625" style="4"/>
    <col min="3847" max="3847" width="6.7109375" style="4" customWidth="1"/>
    <col min="3848" max="3848" width="30.7109375" style="4" customWidth="1"/>
    <col min="3849" max="3854" width="10.7109375" style="4" customWidth="1"/>
    <col min="3855" max="3855" width="15.7109375" style="4" customWidth="1"/>
    <col min="3856" max="3856" width="9.140625" style="4"/>
    <col min="3857" max="3857" width="24.5703125" style="4" customWidth="1"/>
    <col min="3858" max="4102" width="9.140625" style="4"/>
    <col min="4103" max="4103" width="6.7109375" style="4" customWidth="1"/>
    <col min="4104" max="4104" width="30.7109375" style="4" customWidth="1"/>
    <col min="4105" max="4110" width="10.7109375" style="4" customWidth="1"/>
    <col min="4111" max="4111" width="15.7109375" style="4" customWidth="1"/>
    <col min="4112" max="4112" width="9.140625" style="4"/>
    <col min="4113" max="4113" width="24.5703125" style="4" customWidth="1"/>
    <col min="4114" max="4358" width="9.140625" style="4"/>
    <col min="4359" max="4359" width="6.7109375" style="4" customWidth="1"/>
    <col min="4360" max="4360" width="30.7109375" style="4" customWidth="1"/>
    <col min="4361" max="4366" width="10.7109375" style="4" customWidth="1"/>
    <col min="4367" max="4367" width="15.7109375" style="4" customWidth="1"/>
    <col min="4368" max="4368" width="9.140625" style="4"/>
    <col min="4369" max="4369" width="24.5703125" style="4" customWidth="1"/>
    <col min="4370" max="4614" width="9.140625" style="4"/>
    <col min="4615" max="4615" width="6.7109375" style="4" customWidth="1"/>
    <col min="4616" max="4616" width="30.7109375" style="4" customWidth="1"/>
    <col min="4617" max="4622" width="10.7109375" style="4" customWidth="1"/>
    <col min="4623" max="4623" width="15.7109375" style="4" customWidth="1"/>
    <col min="4624" max="4624" width="9.140625" style="4"/>
    <col min="4625" max="4625" width="24.5703125" style="4" customWidth="1"/>
    <col min="4626" max="4870" width="9.140625" style="4"/>
    <col min="4871" max="4871" width="6.7109375" style="4" customWidth="1"/>
    <col min="4872" max="4872" width="30.7109375" style="4" customWidth="1"/>
    <col min="4873" max="4878" width="10.7109375" style="4" customWidth="1"/>
    <col min="4879" max="4879" width="15.7109375" style="4" customWidth="1"/>
    <col min="4880" max="4880" width="9.140625" style="4"/>
    <col min="4881" max="4881" width="24.5703125" style="4" customWidth="1"/>
    <col min="4882" max="5126" width="9.140625" style="4"/>
    <col min="5127" max="5127" width="6.7109375" style="4" customWidth="1"/>
    <col min="5128" max="5128" width="30.7109375" style="4" customWidth="1"/>
    <col min="5129" max="5134" width="10.7109375" style="4" customWidth="1"/>
    <col min="5135" max="5135" width="15.7109375" style="4" customWidth="1"/>
    <col min="5136" max="5136" width="9.140625" style="4"/>
    <col min="5137" max="5137" width="24.5703125" style="4" customWidth="1"/>
    <col min="5138" max="5382" width="9.140625" style="4"/>
    <col min="5383" max="5383" width="6.7109375" style="4" customWidth="1"/>
    <col min="5384" max="5384" width="30.7109375" style="4" customWidth="1"/>
    <col min="5385" max="5390" width="10.7109375" style="4" customWidth="1"/>
    <col min="5391" max="5391" width="15.7109375" style="4" customWidth="1"/>
    <col min="5392" max="5392" width="9.140625" style="4"/>
    <col min="5393" max="5393" width="24.5703125" style="4" customWidth="1"/>
    <col min="5394" max="5638" width="9.140625" style="4"/>
    <col min="5639" max="5639" width="6.7109375" style="4" customWidth="1"/>
    <col min="5640" max="5640" width="30.7109375" style="4" customWidth="1"/>
    <col min="5641" max="5646" width="10.7109375" style="4" customWidth="1"/>
    <col min="5647" max="5647" width="15.7109375" style="4" customWidth="1"/>
    <col min="5648" max="5648" width="9.140625" style="4"/>
    <col min="5649" max="5649" width="24.5703125" style="4" customWidth="1"/>
    <col min="5650" max="5894" width="9.140625" style="4"/>
    <col min="5895" max="5895" width="6.7109375" style="4" customWidth="1"/>
    <col min="5896" max="5896" width="30.7109375" style="4" customWidth="1"/>
    <col min="5897" max="5902" width="10.7109375" style="4" customWidth="1"/>
    <col min="5903" max="5903" width="15.7109375" style="4" customWidth="1"/>
    <col min="5904" max="5904" width="9.140625" style="4"/>
    <col min="5905" max="5905" width="24.5703125" style="4" customWidth="1"/>
    <col min="5906" max="6150" width="9.140625" style="4"/>
    <col min="6151" max="6151" width="6.7109375" style="4" customWidth="1"/>
    <col min="6152" max="6152" width="30.7109375" style="4" customWidth="1"/>
    <col min="6153" max="6158" width="10.7109375" style="4" customWidth="1"/>
    <col min="6159" max="6159" width="15.7109375" style="4" customWidth="1"/>
    <col min="6160" max="6160" width="9.140625" style="4"/>
    <col min="6161" max="6161" width="24.5703125" style="4" customWidth="1"/>
    <col min="6162" max="6406" width="9.140625" style="4"/>
    <col min="6407" max="6407" width="6.7109375" style="4" customWidth="1"/>
    <col min="6408" max="6408" width="30.7109375" style="4" customWidth="1"/>
    <col min="6409" max="6414" width="10.7109375" style="4" customWidth="1"/>
    <col min="6415" max="6415" width="15.7109375" style="4" customWidth="1"/>
    <col min="6416" max="6416" width="9.140625" style="4"/>
    <col min="6417" max="6417" width="24.5703125" style="4" customWidth="1"/>
    <col min="6418" max="6662" width="9.140625" style="4"/>
    <col min="6663" max="6663" width="6.7109375" style="4" customWidth="1"/>
    <col min="6664" max="6664" width="30.7109375" style="4" customWidth="1"/>
    <col min="6665" max="6670" width="10.7109375" style="4" customWidth="1"/>
    <col min="6671" max="6671" width="15.7109375" style="4" customWidth="1"/>
    <col min="6672" max="6672" width="9.140625" style="4"/>
    <col min="6673" max="6673" width="24.5703125" style="4" customWidth="1"/>
    <col min="6674" max="6918" width="9.140625" style="4"/>
    <col min="6919" max="6919" width="6.7109375" style="4" customWidth="1"/>
    <col min="6920" max="6920" width="30.7109375" style="4" customWidth="1"/>
    <col min="6921" max="6926" width="10.7109375" style="4" customWidth="1"/>
    <col min="6927" max="6927" width="15.7109375" style="4" customWidth="1"/>
    <col min="6928" max="6928" width="9.140625" style="4"/>
    <col min="6929" max="6929" width="24.5703125" style="4" customWidth="1"/>
    <col min="6930" max="7174" width="9.140625" style="4"/>
    <col min="7175" max="7175" width="6.7109375" style="4" customWidth="1"/>
    <col min="7176" max="7176" width="30.7109375" style="4" customWidth="1"/>
    <col min="7177" max="7182" width="10.7109375" style="4" customWidth="1"/>
    <col min="7183" max="7183" width="15.7109375" style="4" customWidth="1"/>
    <col min="7184" max="7184" width="9.140625" style="4"/>
    <col min="7185" max="7185" width="24.5703125" style="4" customWidth="1"/>
    <col min="7186" max="7430" width="9.140625" style="4"/>
    <col min="7431" max="7431" width="6.7109375" style="4" customWidth="1"/>
    <col min="7432" max="7432" width="30.7109375" style="4" customWidth="1"/>
    <col min="7433" max="7438" width="10.7109375" style="4" customWidth="1"/>
    <col min="7439" max="7439" width="15.7109375" style="4" customWidth="1"/>
    <col min="7440" max="7440" width="9.140625" style="4"/>
    <col min="7441" max="7441" width="24.5703125" style="4" customWidth="1"/>
    <col min="7442" max="7686" width="9.140625" style="4"/>
    <col min="7687" max="7687" width="6.7109375" style="4" customWidth="1"/>
    <col min="7688" max="7688" width="30.7109375" style="4" customWidth="1"/>
    <col min="7689" max="7694" width="10.7109375" style="4" customWidth="1"/>
    <col min="7695" max="7695" width="15.7109375" style="4" customWidth="1"/>
    <col min="7696" max="7696" width="9.140625" style="4"/>
    <col min="7697" max="7697" width="24.5703125" style="4" customWidth="1"/>
    <col min="7698" max="7942" width="9.140625" style="4"/>
    <col min="7943" max="7943" width="6.7109375" style="4" customWidth="1"/>
    <col min="7944" max="7944" width="30.7109375" style="4" customWidth="1"/>
    <col min="7945" max="7950" width="10.7109375" style="4" customWidth="1"/>
    <col min="7951" max="7951" width="15.7109375" style="4" customWidth="1"/>
    <col min="7952" max="7952" width="9.140625" style="4"/>
    <col min="7953" max="7953" width="24.5703125" style="4" customWidth="1"/>
    <col min="7954" max="8198" width="9.140625" style="4"/>
    <col min="8199" max="8199" width="6.7109375" style="4" customWidth="1"/>
    <col min="8200" max="8200" width="30.7109375" style="4" customWidth="1"/>
    <col min="8201" max="8206" width="10.7109375" style="4" customWidth="1"/>
    <col min="8207" max="8207" width="15.7109375" style="4" customWidth="1"/>
    <col min="8208" max="8208" width="9.140625" style="4"/>
    <col min="8209" max="8209" width="24.5703125" style="4" customWidth="1"/>
    <col min="8210" max="8454" width="9.140625" style="4"/>
    <col min="8455" max="8455" width="6.7109375" style="4" customWidth="1"/>
    <col min="8456" max="8456" width="30.7109375" style="4" customWidth="1"/>
    <col min="8457" max="8462" width="10.7109375" style="4" customWidth="1"/>
    <col min="8463" max="8463" width="15.7109375" style="4" customWidth="1"/>
    <col min="8464" max="8464" width="9.140625" style="4"/>
    <col min="8465" max="8465" width="24.5703125" style="4" customWidth="1"/>
    <col min="8466" max="8710" width="9.140625" style="4"/>
    <col min="8711" max="8711" width="6.7109375" style="4" customWidth="1"/>
    <col min="8712" max="8712" width="30.7109375" style="4" customWidth="1"/>
    <col min="8713" max="8718" width="10.7109375" style="4" customWidth="1"/>
    <col min="8719" max="8719" width="15.7109375" style="4" customWidth="1"/>
    <col min="8720" max="8720" width="9.140625" style="4"/>
    <col min="8721" max="8721" width="24.5703125" style="4" customWidth="1"/>
    <col min="8722" max="8966" width="9.140625" style="4"/>
    <col min="8967" max="8967" width="6.7109375" style="4" customWidth="1"/>
    <col min="8968" max="8968" width="30.7109375" style="4" customWidth="1"/>
    <col min="8969" max="8974" width="10.7109375" style="4" customWidth="1"/>
    <col min="8975" max="8975" width="15.7109375" style="4" customWidth="1"/>
    <col min="8976" max="8976" width="9.140625" style="4"/>
    <col min="8977" max="8977" width="24.5703125" style="4" customWidth="1"/>
    <col min="8978" max="9222" width="9.140625" style="4"/>
    <col min="9223" max="9223" width="6.7109375" style="4" customWidth="1"/>
    <col min="9224" max="9224" width="30.7109375" style="4" customWidth="1"/>
    <col min="9225" max="9230" width="10.7109375" style="4" customWidth="1"/>
    <col min="9231" max="9231" width="15.7109375" style="4" customWidth="1"/>
    <col min="9232" max="9232" width="9.140625" style="4"/>
    <col min="9233" max="9233" width="24.5703125" style="4" customWidth="1"/>
    <col min="9234" max="9478" width="9.140625" style="4"/>
    <col min="9479" max="9479" width="6.7109375" style="4" customWidth="1"/>
    <col min="9480" max="9480" width="30.7109375" style="4" customWidth="1"/>
    <col min="9481" max="9486" width="10.7109375" style="4" customWidth="1"/>
    <col min="9487" max="9487" width="15.7109375" style="4" customWidth="1"/>
    <col min="9488" max="9488" width="9.140625" style="4"/>
    <col min="9489" max="9489" width="24.5703125" style="4" customWidth="1"/>
    <col min="9490" max="9734" width="9.140625" style="4"/>
    <col min="9735" max="9735" width="6.7109375" style="4" customWidth="1"/>
    <col min="9736" max="9736" width="30.7109375" style="4" customWidth="1"/>
    <col min="9737" max="9742" width="10.7109375" style="4" customWidth="1"/>
    <col min="9743" max="9743" width="15.7109375" style="4" customWidth="1"/>
    <col min="9744" max="9744" width="9.140625" style="4"/>
    <col min="9745" max="9745" width="24.5703125" style="4" customWidth="1"/>
    <col min="9746" max="9990" width="9.140625" style="4"/>
    <col min="9991" max="9991" width="6.7109375" style="4" customWidth="1"/>
    <col min="9992" max="9992" width="30.7109375" style="4" customWidth="1"/>
    <col min="9993" max="9998" width="10.7109375" style="4" customWidth="1"/>
    <col min="9999" max="9999" width="15.7109375" style="4" customWidth="1"/>
    <col min="10000" max="10000" width="9.140625" style="4"/>
    <col min="10001" max="10001" width="24.5703125" style="4" customWidth="1"/>
    <col min="10002" max="10246" width="9.140625" style="4"/>
    <col min="10247" max="10247" width="6.7109375" style="4" customWidth="1"/>
    <col min="10248" max="10248" width="30.7109375" style="4" customWidth="1"/>
    <col min="10249" max="10254" width="10.7109375" style="4" customWidth="1"/>
    <col min="10255" max="10255" width="15.7109375" style="4" customWidth="1"/>
    <col min="10256" max="10256" width="9.140625" style="4"/>
    <col min="10257" max="10257" width="24.5703125" style="4" customWidth="1"/>
    <col min="10258" max="10502" width="9.140625" style="4"/>
    <col min="10503" max="10503" width="6.7109375" style="4" customWidth="1"/>
    <col min="10504" max="10504" width="30.7109375" style="4" customWidth="1"/>
    <col min="10505" max="10510" width="10.7109375" style="4" customWidth="1"/>
    <col min="10511" max="10511" width="15.7109375" style="4" customWidth="1"/>
    <col min="10512" max="10512" width="9.140625" style="4"/>
    <col min="10513" max="10513" width="24.5703125" style="4" customWidth="1"/>
    <col min="10514" max="10758" width="9.140625" style="4"/>
    <col min="10759" max="10759" width="6.7109375" style="4" customWidth="1"/>
    <col min="10760" max="10760" width="30.7109375" style="4" customWidth="1"/>
    <col min="10761" max="10766" width="10.7109375" style="4" customWidth="1"/>
    <col min="10767" max="10767" width="15.7109375" style="4" customWidth="1"/>
    <col min="10768" max="10768" width="9.140625" style="4"/>
    <col min="10769" max="10769" width="24.5703125" style="4" customWidth="1"/>
    <col min="10770" max="11014" width="9.140625" style="4"/>
    <col min="11015" max="11015" width="6.7109375" style="4" customWidth="1"/>
    <col min="11016" max="11016" width="30.7109375" style="4" customWidth="1"/>
    <col min="11017" max="11022" width="10.7109375" style="4" customWidth="1"/>
    <col min="11023" max="11023" width="15.7109375" style="4" customWidth="1"/>
    <col min="11024" max="11024" width="9.140625" style="4"/>
    <col min="11025" max="11025" width="24.5703125" style="4" customWidth="1"/>
    <col min="11026" max="11270" width="9.140625" style="4"/>
    <col min="11271" max="11271" width="6.7109375" style="4" customWidth="1"/>
    <col min="11272" max="11272" width="30.7109375" style="4" customWidth="1"/>
    <col min="11273" max="11278" width="10.7109375" style="4" customWidth="1"/>
    <col min="11279" max="11279" width="15.7109375" style="4" customWidth="1"/>
    <col min="11280" max="11280" width="9.140625" style="4"/>
    <col min="11281" max="11281" width="24.5703125" style="4" customWidth="1"/>
    <col min="11282" max="11526" width="9.140625" style="4"/>
    <col min="11527" max="11527" width="6.7109375" style="4" customWidth="1"/>
    <col min="11528" max="11528" width="30.7109375" style="4" customWidth="1"/>
    <col min="11529" max="11534" width="10.7109375" style="4" customWidth="1"/>
    <col min="11535" max="11535" width="15.7109375" style="4" customWidth="1"/>
    <col min="11536" max="11536" width="9.140625" style="4"/>
    <col min="11537" max="11537" width="24.5703125" style="4" customWidth="1"/>
    <col min="11538" max="11782" width="9.140625" style="4"/>
    <col min="11783" max="11783" width="6.7109375" style="4" customWidth="1"/>
    <col min="11784" max="11784" width="30.7109375" style="4" customWidth="1"/>
    <col min="11785" max="11790" width="10.7109375" style="4" customWidth="1"/>
    <col min="11791" max="11791" width="15.7109375" style="4" customWidth="1"/>
    <col min="11792" max="11792" width="9.140625" style="4"/>
    <col min="11793" max="11793" width="24.5703125" style="4" customWidth="1"/>
    <col min="11794" max="12038" width="9.140625" style="4"/>
    <col min="12039" max="12039" width="6.7109375" style="4" customWidth="1"/>
    <col min="12040" max="12040" width="30.7109375" style="4" customWidth="1"/>
    <col min="12041" max="12046" width="10.7109375" style="4" customWidth="1"/>
    <col min="12047" max="12047" width="15.7109375" style="4" customWidth="1"/>
    <col min="12048" max="12048" width="9.140625" style="4"/>
    <col min="12049" max="12049" width="24.5703125" style="4" customWidth="1"/>
    <col min="12050" max="12294" width="9.140625" style="4"/>
    <col min="12295" max="12295" width="6.7109375" style="4" customWidth="1"/>
    <col min="12296" max="12296" width="30.7109375" style="4" customWidth="1"/>
    <col min="12297" max="12302" width="10.7109375" style="4" customWidth="1"/>
    <col min="12303" max="12303" width="15.7109375" style="4" customWidth="1"/>
    <col min="12304" max="12304" width="9.140625" style="4"/>
    <col min="12305" max="12305" width="24.5703125" style="4" customWidth="1"/>
    <col min="12306" max="12550" width="9.140625" style="4"/>
    <col min="12551" max="12551" width="6.7109375" style="4" customWidth="1"/>
    <col min="12552" max="12552" width="30.7109375" style="4" customWidth="1"/>
    <col min="12553" max="12558" width="10.7109375" style="4" customWidth="1"/>
    <col min="12559" max="12559" width="15.7109375" style="4" customWidth="1"/>
    <col min="12560" max="12560" width="9.140625" style="4"/>
    <col min="12561" max="12561" width="24.5703125" style="4" customWidth="1"/>
    <col min="12562" max="12806" width="9.140625" style="4"/>
    <col min="12807" max="12807" width="6.7109375" style="4" customWidth="1"/>
    <col min="12808" max="12808" width="30.7109375" style="4" customWidth="1"/>
    <col min="12809" max="12814" width="10.7109375" style="4" customWidth="1"/>
    <col min="12815" max="12815" width="15.7109375" style="4" customWidth="1"/>
    <col min="12816" max="12816" width="9.140625" style="4"/>
    <col min="12817" max="12817" width="24.5703125" style="4" customWidth="1"/>
    <col min="12818" max="13062" width="9.140625" style="4"/>
    <col min="13063" max="13063" width="6.7109375" style="4" customWidth="1"/>
    <col min="13064" max="13064" width="30.7109375" style="4" customWidth="1"/>
    <col min="13065" max="13070" width="10.7109375" style="4" customWidth="1"/>
    <col min="13071" max="13071" width="15.7109375" style="4" customWidth="1"/>
    <col min="13072" max="13072" width="9.140625" style="4"/>
    <col min="13073" max="13073" width="24.5703125" style="4" customWidth="1"/>
    <col min="13074" max="13318" width="9.140625" style="4"/>
    <col min="13319" max="13319" width="6.7109375" style="4" customWidth="1"/>
    <col min="13320" max="13320" width="30.7109375" style="4" customWidth="1"/>
    <col min="13321" max="13326" width="10.7109375" style="4" customWidth="1"/>
    <col min="13327" max="13327" width="15.7109375" style="4" customWidth="1"/>
    <col min="13328" max="13328" width="9.140625" style="4"/>
    <col min="13329" max="13329" width="24.5703125" style="4" customWidth="1"/>
    <col min="13330" max="13574" width="9.140625" style="4"/>
    <col min="13575" max="13575" width="6.7109375" style="4" customWidth="1"/>
    <col min="13576" max="13576" width="30.7109375" style="4" customWidth="1"/>
    <col min="13577" max="13582" width="10.7109375" style="4" customWidth="1"/>
    <col min="13583" max="13583" width="15.7109375" style="4" customWidth="1"/>
    <col min="13584" max="13584" width="9.140625" style="4"/>
    <col min="13585" max="13585" width="24.5703125" style="4" customWidth="1"/>
    <col min="13586" max="13830" width="9.140625" style="4"/>
    <col min="13831" max="13831" width="6.7109375" style="4" customWidth="1"/>
    <col min="13832" max="13832" width="30.7109375" style="4" customWidth="1"/>
    <col min="13833" max="13838" width="10.7109375" style="4" customWidth="1"/>
    <col min="13839" max="13839" width="15.7109375" style="4" customWidth="1"/>
    <col min="13840" max="13840" width="9.140625" style="4"/>
    <col min="13841" max="13841" width="24.5703125" style="4" customWidth="1"/>
    <col min="13842" max="14086" width="9.140625" style="4"/>
    <col min="14087" max="14087" width="6.7109375" style="4" customWidth="1"/>
    <col min="14088" max="14088" width="30.7109375" style="4" customWidth="1"/>
    <col min="14089" max="14094" width="10.7109375" style="4" customWidth="1"/>
    <col min="14095" max="14095" width="15.7109375" style="4" customWidth="1"/>
    <col min="14096" max="14096" width="9.140625" style="4"/>
    <col min="14097" max="14097" width="24.5703125" style="4" customWidth="1"/>
    <col min="14098" max="14342" width="9.140625" style="4"/>
    <col min="14343" max="14343" width="6.7109375" style="4" customWidth="1"/>
    <col min="14344" max="14344" width="30.7109375" style="4" customWidth="1"/>
    <col min="14345" max="14350" width="10.7109375" style="4" customWidth="1"/>
    <col min="14351" max="14351" width="15.7109375" style="4" customWidth="1"/>
    <col min="14352" max="14352" width="9.140625" style="4"/>
    <col min="14353" max="14353" width="24.5703125" style="4" customWidth="1"/>
    <col min="14354" max="14598" width="9.140625" style="4"/>
    <col min="14599" max="14599" width="6.7109375" style="4" customWidth="1"/>
    <col min="14600" max="14600" width="30.7109375" style="4" customWidth="1"/>
    <col min="14601" max="14606" width="10.7109375" style="4" customWidth="1"/>
    <col min="14607" max="14607" width="15.7109375" style="4" customWidth="1"/>
    <col min="14608" max="14608" width="9.140625" style="4"/>
    <col min="14609" max="14609" width="24.5703125" style="4" customWidth="1"/>
    <col min="14610" max="14854" width="9.140625" style="4"/>
    <col min="14855" max="14855" width="6.7109375" style="4" customWidth="1"/>
    <col min="14856" max="14856" width="30.7109375" style="4" customWidth="1"/>
    <col min="14857" max="14862" width="10.7109375" style="4" customWidth="1"/>
    <col min="14863" max="14863" width="15.7109375" style="4" customWidth="1"/>
    <col min="14864" max="14864" width="9.140625" style="4"/>
    <col min="14865" max="14865" width="24.5703125" style="4" customWidth="1"/>
    <col min="14866" max="15110" width="9.140625" style="4"/>
    <col min="15111" max="15111" width="6.7109375" style="4" customWidth="1"/>
    <col min="15112" max="15112" width="30.7109375" style="4" customWidth="1"/>
    <col min="15113" max="15118" width="10.7109375" style="4" customWidth="1"/>
    <col min="15119" max="15119" width="15.7109375" style="4" customWidth="1"/>
    <col min="15120" max="15120" width="9.140625" style="4"/>
    <col min="15121" max="15121" width="24.5703125" style="4" customWidth="1"/>
    <col min="15122" max="15366" width="9.140625" style="4"/>
    <col min="15367" max="15367" width="6.7109375" style="4" customWidth="1"/>
    <col min="15368" max="15368" width="30.7109375" style="4" customWidth="1"/>
    <col min="15369" max="15374" width="10.7109375" style="4" customWidth="1"/>
    <col min="15375" max="15375" width="15.7109375" style="4" customWidth="1"/>
    <col min="15376" max="15376" width="9.140625" style="4"/>
    <col min="15377" max="15377" width="24.5703125" style="4" customWidth="1"/>
    <col min="15378" max="15622" width="9.140625" style="4"/>
    <col min="15623" max="15623" width="6.7109375" style="4" customWidth="1"/>
    <col min="15624" max="15624" width="30.7109375" style="4" customWidth="1"/>
    <col min="15625" max="15630" width="10.7109375" style="4" customWidth="1"/>
    <col min="15631" max="15631" width="15.7109375" style="4" customWidth="1"/>
    <col min="15632" max="15632" width="9.140625" style="4"/>
    <col min="15633" max="15633" width="24.5703125" style="4" customWidth="1"/>
    <col min="15634" max="15878" width="9.140625" style="4"/>
    <col min="15879" max="15879" width="6.7109375" style="4" customWidth="1"/>
    <col min="15880" max="15880" width="30.7109375" style="4" customWidth="1"/>
    <col min="15881" max="15886" width="10.7109375" style="4" customWidth="1"/>
    <col min="15887" max="15887" width="15.7109375" style="4" customWidth="1"/>
    <col min="15888" max="15888" width="9.140625" style="4"/>
    <col min="15889" max="15889" width="24.5703125" style="4" customWidth="1"/>
    <col min="15890" max="16134" width="9.140625" style="4"/>
    <col min="16135" max="16135" width="6.7109375" style="4" customWidth="1"/>
    <col min="16136" max="16136" width="30.7109375" style="4" customWidth="1"/>
    <col min="16137" max="16142" width="10.7109375" style="4" customWidth="1"/>
    <col min="16143" max="16143" width="15.7109375" style="4" customWidth="1"/>
    <col min="16144" max="16144" width="9.140625" style="4"/>
    <col min="16145" max="16145" width="24.5703125" style="4" customWidth="1"/>
    <col min="16146" max="16384" width="9.140625" style="4"/>
  </cols>
  <sheetData>
    <row r="1" spans="1:19">
      <c r="A1" s="1"/>
      <c r="B1" s="2"/>
      <c r="C1" s="3"/>
      <c r="D1" s="3"/>
      <c r="E1" s="3"/>
      <c r="F1" s="3"/>
      <c r="G1" s="3"/>
      <c r="H1" s="144"/>
      <c r="I1" s="3"/>
      <c r="J1" s="3"/>
      <c r="K1" s="3"/>
      <c r="L1" s="3"/>
      <c r="M1" s="3"/>
      <c r="N1" s="144"/>
      <c r="O1" s="2"/>
    </row>
    <row r="2" spans="1:19">
      <c r="A2" s="6"/>
      <c r="B2" s="7"/>
      <c r="C2" s="8"/>
      <c r="D2" s="9"/>
      <c r="E2" s="10"/>
      <c r="F2" s="11"/>
      <c r="G2" s="11"/>
      <c r="I2" s="8"/>
      <c r="J2" s="9"/>
      <c r="K2" s="10"/>
      <c r="L2" s="11"/>
      <c r="M2" s="11"/>
      <c r="O2" s="13"/>
    </row>
    <row r="3" spans="1:19">
      <c r="A3" s="14"/>
      <c r="B3" s="7"/>
      <c r="C3" s="8"/>
      <c r="D3" s="9"/>
      <c r="E3" s="9"/>
      <c r="F3" s="11"/>
      <c r="G3" s="11"/>
      <c r="I3" s="8"/>
      <c r="J3" s="9"/>
      <c r="K3" s="9"/>
      <c r="L3" s="11"/>
      <c r="M3" s="11"/>
      <c r="O3" s="15"/>
    </row>
    <row r="4" spans="1:19">
      <c r="A4" s="12"/>
      <c r="B4" s="7"/>
      <c r="C4" s="8" t="s">
        <v>20</v>
      </c>
      <c r="D4" s="11"/>
      <c r="E4" s="11"/>
      <c r="F4" s="11"/>
      <c r="G4" s="11"/>
      <c r="I4" s="8"/>
      <c r="J4" s="11"/>
      <c r="K4" s="11"/>
      <c r="L4" s="11"/>
      <c r="M4" s="11"/>
      <c r="O4" s="13"/>
    </row>
    <row r="5" spans="1:19">
      <c r="A5" s="14"/>
      <c r="B5" s="7"/>
      <c r="C5" s="16"/>
      <c r="D5" s="17"/>
      <c r="E5" s="17"/>
      <c r="F5" s="17"/>
      <c r="G5" s="17"/>
      <c r="I5" s="16"/>
      <c r="J5" s="17"/>
      <c r="K5" s="17"/>
      <c r="L5" s="17"/>
      <c r="M5" s="17"/>
      <c r="O5" s="18"/>
    </row>
    <row r="6" spans="1:19" ht="12.75">
      <c r="A6" s="6"/>
      <c r="B6" s="7"/>
      <c r="C6" s="296" t="s">
        <v>86</v>
      </c>
      <c r="D6" s="297"/>
      <c r="E6" s="297"/>
      <c r="F6" s="297"/>
      <c r="G6" s="297"/>
      <c r="H6" s="297"/>
      <c r="I6" s="297"/>
      <c r="J6" s="297"/>
      <c r="K6" s="297"/>
      <c r="L6"/>
      <c r="M6"/>
      <c r="N6"/>
      <c r="O6" s="19"/>
    </row>
    <row r="7" spans="1:19">
      <c r="A7" s="6"/>
      <c r="B7" s="7"/>
      <c r="C7" s="20"/>
      <c r="D7" s="11"/>
      <c r="E7" s="11"/>
      <c r="F7" s="11"/>
      <c r="G7" s="11"/>
      <c r="I7" s="20"/>
      <c r="J7" s="11"/>
      <c r="K7" s="11"/>
      <c r="L7" s="11"/>
      <c r="M7" s="11"/>
      <c r="O7" s="18"/>
    </row>
    <row r="8" spans="1:19">
      <c r="A8" s="6"/>
      <c r="B8" s="7"/>
      <c r="C8" s="20" t="s">
        <v>87</v>
      </c>
      <c r="D8" s="11"/>
      <c r="E8" s="11"/>
      <c r="F8" s="11"/>
      <c r="G8" s="11"/>
      <c r="I8" s="20"/>
      <c r="J8" s="11"/>
      <c r="K8" s="11"/>
      <c r="L8" s="11"/>
      <c r="M8" s="11"/>
      <c r="O8" s="18"/>
    </row>
    <row r="9" spans="1:19" ht="12.75" thickBot="1">
      <c r="A9" s="21"/>
      <c r="B9" s="22"/>
      <c r="C9" s="23"/>
      <c r="D9" s="23"/>
      <c r="E9" s="23"/>
      <c r="F9" s="24"/>
      <c r="G9" s="24"/>
      <c r="H9" s="85"/>
      <c r="I9" s="23"/>
      <c r="J9" s="23"/>
      <c r="K9" s="23"/>
      <c r="L9" s="24"/>
      <c r="M9" s="24"/>
      <c r="N9" s="85"/>
      <c r="O9" s="25"/>
    </row>
    <row r="10" spans="1:19" ht="8.25" customHeight="1" thickBot="1">
      <c r="A10" s="26"/>
      <c r="C10" s="27"/>
      <c r="D10" s="28"/>
      <c r="E10" s="28"/>
      <c r="F10" s="29"/>
      <c r="G10" s="29"/>
      <c r="H10" s="29"/>
      <c r="I10" s="27"/>
      <c r="J10" s="28"/>
      <c r="K10" s="28"/>
      <c r="L10" s="29"/>
      <c r="M10" s="29"/>
      <c r="N10" s="29"/>
      <c r="O10" s="30"/>
    </row>
    <row r="11" spans="1:19" ht="12.75" customHeight="1">
      <c r="A11" s="31"/>
      <c r="B11" s="32"/>
      <c r="C11" s="298" t="s">
        <v>21</v>
      </c>
      <c r="D11" s="299"/>
      <c r="E11" s="299"/>
      <c r="F11" s="299"/>
      <c r="G11" s="299"/>
      <c r="H11" s="299"/>
      <c r="I11" s="299"/>
      <c r="J11" s="299"/>
      <c r="K11" s="299"/>
      <c r="L11" s="299"/>
      <c r="M11" s="299"/>
      <c r="N11" s="300"/>
      <c r="O11" s="33"/>
    </row>
    <row r="12" spans="1:19">
      <c r="A12" s="34" t="s">
        <v>22</v>
      </c>
      <c r="B12" s="35" t="s">
        <v>23</v>
      </c>
      <c r="C12" s="36">
        <v>1</v>
      </c>
      <c r="D12" s="36">
        <v>2</v>
      </c>
      <c r="E12" s="37">
        <v>3</v>
      </c>
      <c r="F12" s="36">
        <v>4</v>
      </c>
      <c r="G12" s="36">
        <v>5</v>
      </c>
      <c r="H12" s="36">
        <v>6</v>
      </c>
      <c r="I12" s="36">
        <v>7</v>
      </c>
      <c r="J12" s="36">
        <v>8</v>
      </c>
      <c r="K12" s="36">
        <v>9</v>
      </c>
      <c r="L12" s="36">
        <v>10</v>
      </c>
      <c r="M12" s="36">
        <v>11</v>
      </c>
      <c r="N12" s="36">
        <v>12</v>
      </c>
      <c r="O12" s="38" t="s">
        <v>24</v>
      </c>
    </row>
    <row r="13" spans="1:19" ht="12.75" thickBot="1">
      <c r="A13" s="39"/>
      <c r="B13" s="40"/>
      <c r="C13" s="41">
        <v>30</v>
      </c>
      <c r="D13" s="41">
        <v>60</v>
      </c>
      <c r="E13" s="42">
        <v>90</v>
      </c>
      <c r="F13" s="41">
        <v>120</v>
      </c>
      <c r="G13" s="41">
        <v>150</v>
      </c>
      <c r="H13" s="41">
        <v>180</v>
      </c>
      <c r="I13" s="41">
        <v>30</v>
      </c>
      <c r="J13" s="41">
        <v>60</v>
      </c>
      <c r="K13" s="42">
        <v>90</v>
      </c>
      <c r="L13" s="41">
        <v>120</v>
      </c>
      <c r="M13" s="41">
        <v>150</v>
      </c>
      <c r="N13" s="41">
        <v>180</v>
      </c>
      <c r="O13" s="43" t="s">
        <v>25</v>
      </c>
    </row>
    <row r="14" spans="1:19">
      <c r="A14" s="44"/>
      <c r="B14" s="45"/>
      <c r="C14" s="46"/>
      <c r="D14" s="46"/>
      <c r="E14" s="47"/>
      <c r="F14" s="48"/>
      <c r="G14" s="49"/>
      <c r="H14" s="48"/>
      <c r="I14" s="46"/>
      <c r="J14" s="46"/>
      <c r="K14" s="47"/>
      <c r="L14" s="48"/>
      <c r="M14" s="49"/>
      <c r="N14" s="48"/>
      <c r="O14" s="50"/>
    </row>
    <row r="15" spans="1:19" ht="12.75">
      <c r="A15" s="185">
        <v>100</v>
      </c>
      <c r="B15" s="52" t="s">
        <v>1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3">
        <v>0</v>
      </c>
      <c r="M15" s="53">
        <v>0</v>
      </c>
      <c r="N15" s="53">
        <v>0</v>
      </c>
      <c r="O15" s="54">
        <f>SUM(C15:N15)</f>
        <v>0</v>
      </c>
    </row>
    <row r="16" spans="1:19" ht="12.75">
      <c r="A16" s="51"/>
      <c r="B16" s="52"/>
      <c r="C16" s="55">
        <f t="shared" ref="C16:D16" si="0">$O16*C15</f>
        <v>0</v>
      </c>
      <c r="D16" s="55">
        <f t="shared" si="0"/>
        <v>0</v>
      </c>
      <c r="E16" s="55">
        <f>$O16*E15</f>
        <v>0</v>
      </c>
      <c r="F16" s="55">
        <f>$O16*F15</f>
        <v>0</v>
      </c>
      <c r="G16" s="55">
        <f>$O16*G15</f>
        <v>0</v>
      </c>
      <c r="H16" s="55">
        <f>$O16*H15</f>
        <v>0</v>
      </c>
      <c r="I16" s="55">
        <f>$O16*I15</f>
        <v>0</v>
      </c>
      <c r="J16" s="55">
        <f>$O16*J15</f>
        <v>0</v>
      </c>
      <c r="K16" s="55">
        <f>$O16*K15</f>
        <v>0</v>
      </c>
      <c r="L16" s="55">
        <f>$O16*L15</f>
        <v>0</v>
      </c>
      <c r="M16" s="55">
        <f>$O16*M15</f>
        <v>0</v>
      </c>
      <c r="N16" s="55">
        <f>$O16*N15</f>
        <v>0</v>
      </c>
      <c r="O16" s="56">
        <f>'Planilha '!F24*('Planilha '!F6+1)</f>
        <v>0</v>
      </c>
      <c r="P16" s="285"/>
      <c r="S16" s="277"/>
    </row>
    <row r="17" spans="1:19" ht="5.25" customHeight="1">
      <c r="A17" s="51"/>
      <c r="B17" s="52"/>
      <c r="C17" s="57"/>
      <c r="D17" s="57"/>
      <c r="E17" s="58"/>
      <c r="F17" s="58"/>
      <c r="G17" s="58"/>
      <c r="H17" s="58"/>
      <c r="I17" s="57"/>
      <c r="J17" s="57"/>
      <c r="K17" s="58"/>
      <c r="L17" s="58"/>
      <c r="M17" s="58"/>
      <c r="N17" s="58"/>
      <c r="O17" s="59"/>
    </row>
    <row r="18" spans="1:19" ht="12.75">
      <c r="A18" s="185">
        <v>200</v>
      </c>
      <c r="B18" s="52" t="s">
        <v>47</v>
      </c>
      <c r="C18" s="53">
        <v>0</v>
      </c>
      <c r="D18" s="53">
        <v>0</v>
      </c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54">
        <f>SUM(C18:N18)</f>
        <v>0</v>
      </c>
    </row>
    <row r="19" spans="1:19" ht="12.75">
      <c r="A19" s="51"/>
      <c r="B19" s="52"/>
      <c r="C19" s="55">
        <f>$O19*C18</f>
        <v>0</v>
      </c>
      <c r="D19" s="55">
        <f>$O19*D18</f>
        <v>0</v>
      </c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6">
        <f>'Planilha '!F28*('Planilha '!F6+1)</f>
        <v>0</v>
      </c>
      <c r="S19" s="277"/>
    </row>
    <row r="20" spans="1:19" ht="5.25" customHeight="1">
      <c r="A20" s="51"/>
      <c r="B20" s="52"/>
      <c r="C20" s="57"/>
      <c r="D20" s="57"/>
      <c r="E20" s="55"/>
      <c r="F20" s="57"/>
      <c r="G20" s="55"/>
      <c r="H20" s="55"/>
      <c r="I20" s="57"/>
      <c r="J20" s="57"/>
      <c r="K20" s="55"/>
      <c r="L20" s="57"/>
      <c r="M20" s="55"/>
      <c r="N20" s="55"/>
      <c r="O20" s="56"/>
    </row>
    <row r="21" spans="1:19" ht="12.75">
      <c r="A21" s="185">
        <v>300</v>
      </c>
      <c r="B21" s="52" t="s">
        <v>88</v>
      </c>
      <c r="C21" s="53">
        <v>0</v>
      </c>
      <c r="D21" s="53">
        <v>0</v>
      </c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54">
        <f>SUM(C21:N21)</f>
        <v>0</v>
      </c>
    </row>
    <row r="22" spans="1:19" ht="12.75">
      <c r="A22" s="51"/>
      <c r="B22" s="52"/>
      <c r="C22" s="55">
        <f>$O22*C21</f>
        <v>0</v>
      </c>
      <c r="D22" s="55">
        <f>$O22*D21</f>
        <v>0</v>
      </c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6">
        <f>'Planilha '!F34*('Planilha '!F6+1)</f>
        <v>0</v>
      </c>
      <c r="S22" s="277"/>
    </row>
    <row r="23" spans="1:19" ht="5.25" customHeight="1">
      <c r="A23" s="51"/>
      <c r="B23" s="52"/>
      <c r="C23" s="57"/>
      <c r="D23" s="57"/>
      <c r="E23" s="55"/>
      <c r="F23" s="61"/>
      <c r="G23" s="55"/>
      <c r="H23" s="55"/>
      <c r="I23" s="57"/>
      <c r="J23" s="57"/>
      <c r="K23" s="55"/>
      <c r="L23" s="61"/>
      <c r="M23" s="55"/>
      <c r="N23" s="55"/>
      <c r="O23" s="56"/>
    </row>
    <row r="24" spans="1:19" ht="12.75">
      <c r="A24" s="185">
        <v>400</v>
      </c>
      <c r="B24" s="52" t="s">
        <v>83</v>
      </c>
      <c r="C24" s="60"/>
      <c r="D24" s="53">
        <v>0</v>
      </c>
      <c r="E24" s="53">
        <v>0</v>
      </c>
      <c r="F24" s="60"/>
      <c r="G24" s="60"/>
      <c r="H24" s="60"/>
      <c r="I24" s="60"/>
      <c r="J24" s="60"/>
      <c r="K24" s="60"/>
      <c r="L24" s="60"/>
      <c r="M24" s="60"/>
      <c r="N24" s="60"/>
      <c r="O24" s="54">
        <f>SUM(C24:N24)</f>
        <v>0</v>
      </c>
    </row>
    <row r="25" spans="1:19" ht="12.75">
      <c r="A25" s="51"/>
      <c r="B25" s="52"/>
      <c r="C25" s="55"/>
      <c r="D25" s="55">
        <f>$O25*D24</f>
        <v>0</v>
      </c>
      <c r="E25" s="55">
        <f>$O25*E24</f>
        <v>0</v>
      </c>
      <c r="F25" s="55"/>
      <c r="G25" s="55"/>
      <c r="H25" s="55"/>
      <c r="I25" s="55"/>
      <c r="J25" s="55"/>
      <c r="K25" s="55"/>
      <c r="L25" s="55"/>
      <c r="M25" s="55"/>
      <c r="N25" s="55"/>
      <c r="O25" s="56">
        <f>'Planilha '!F39*('Planilha '!F6+1)</f>
        <v>0</v>
      </c>
      <c r="S25" s="277"/>
    </row>
    <row r="26" spans="1:19" ht="5.25" customHeight="1">
      <c r="A26" s="51"/>
      <c r="B26" s="52"/>
      <c r="C26" s="57"/>
      <c r="D26" s="57"/>
      <c r="E26" s="55"/>
      <c r="F26" s="61"/>
      <c r="G26" s="55"/>
      <c r="H26" s="55"/>
      <c r="I26" s="57"/>
      <c r="J26" s="57"/>
      <c r="K26" s="55"/>
      <c r="L26" s="61"/>
      <c r="M26" s="55"/>
      <c r="N26" s="55"/>
      <c r="O26" s="56"/>
    </row>
    <row r="27" spans="1:19" ht="12.75">
      <c r="A27" s="185">
        <v>500</v>
      </c>
      <c r="B27" s="52" t="s">
        <v>53</v>
      </c>
      <c r="C27" s="60"/>
      <c r="D27" s="53">
        <v>0</v>
      </c>
      <c r="E27" s="53">
        <v>0</v>
      </c>
      <c r="F27" s="53">
        <v>0</v>
      </c>
      <c r="G27" s="60"/>
      <c r="H27" s="60"/>
      <c r="I27" s="60"/>
      <c r="J27" s="60"/>
      <c r="K27" s="60"/>
      <c r="L27" s="60"/>
      <c r="M27" s="60"/>
      <c r="N27" s="60"/>
      <c r="O27" s="54">
        <f>SUM(C27:N27)</f>
        <v>0</v>
      </c>
    </row>
    <row r="28" spans="1:19" ht="12.75">
      <c r="A28" s="51"/>
      <c r="B28" s="52"/>
      <c r="C28" s="55"/>
      <c r="D28" s="55">
        <f>$O28*D27</f>
        <v>0</v>
      </c>
      <c r="E28" s="55">
        <f>$O28*E27</f>
        <v>0</v>
      </c>
      <c r="F28" s="55">
        <f>$O28*F27</f>
        <v>0</v>
      </c>
      <c r="G28" s="55"/>
      <c r="H28" s="55"/>
      <c r="I28" s="55"/>
      <c r="J28" s="55"/>
      <c r="K28" s="55"/>
      <c r="L28" s="55"/>
      <c r="M28" s="55"/>
      <c r="N28" s="55"/>
      <c r="O28" s="56">
        <f>'Planilha '!F45*('Planilha '!F6+1)</f>
        <v>0</v>
      </c>
      <c r="S28" s="277"/>
    </row>
    <row r="29" spans="1:19" ht="5.25" customHeight="1">
      <c r="A29" s="51"/>
      <c r="B29" s="52"/>
      <c r="C29" s="57"/>
      <c r="D29" s="57"/>
      <c r="E29" s="55"/>
      <c r="F29" s="55"/>
      <c r="G29" s="55"/>
      <c r="H29" s="55"/>
      <c r="I29" s="57"/>
      <c r="J29" s="57"/>
      <c r="K29" s="55"/>
      <c r="L29" s="55"/>
      <c r="M29" s="55"/>
      <c r="N29" s="55"/>
      <c r="O29" s="56"/>
      <c r="S29" s="277"/>
    </row>
    <row r="30" spans="1:19" ht="12.75">
      <c r="A30" s="185">
        <v>600</v>
      </c>
      <c r="B30" s="52" t="s">
        <v>90</v>
      </c>
      <c r="C30" s="60"/>
      <c r="D30" s="60"/>
      <c r="E30" s="55"/>
      <c r="F30" s="61"/>
      <c r="G30" s="60"/>
      <c r="H30" s="60"/>
      <c r="I30" s="60"/>
      <c r="J30" s="60"/>
      <c r="K30" s="53">
        <v>0</v>
      </c>
      <c r="L30" s="53">
        <v>0</v>
      </c>
      <c r="M30" s="60"/>
      <c r="N30" s="60"/>
      <c r="O30" s="54">
        <f>SUM(C30:N30)</f>
        <v>0</v>
      </c>
      <c r="S30" s="277"/>
    </row>
    <row r="31" spans="1:19" ht="12.75">
      <c r="A31" s="51"/>
      <c r="B31" s="52"/>
      <c r="C31" s="55"/>
      <c r="D31" s="55"/>
      <c r="E31" s="55"/>
      <c r="F31" s="55"/>
      <c r="G31" s="55"/>
      <c r="H31" s="55"/>
      <c r="I31" s="55"/>
      <c r="J31" s="55"/>
      <c r="K31" s="55">
        <f t="shared" ref="K31" si="1">$O31*K30</f>
        <v>0</v>
      </c>
      <c r="L31" s="55">
        <f>$O31*L30</f>
        <v>0</v>
      </c>
      <c r="M31" s="55"/>
      <c r="N31" s="55"/>
      <c r="O31" s="56">
        <f>'Planilha '!F51*('Planilha '!F6+1)</f>
        <v>0</v>
      </c>
      <c r="S31" s="277"/>
    </row>
    <row r="32" spans="1:19" ht="5.25" customHeight="1">
      <c r="A32" s="51"/>
      <c r="B32" s="52"/>
      <c r="C32" s="57"/>
      <c r="D32" s="57"/>
      <c r="E32" s="55"/>
      <c r="F32" s="61"/>
      <c r="G32" s="55"/>
      <c r="H32" s="55"/>
      <c r="I32" s="57"/>
      <c r="J32" s="57"/>
      <c r="K32" s="55"/>
      <c r="L32" s="61"/>
      <c r="M32" s="55"/>
      <c r="N32" s="55"/>
      <c r="O32" s="56"/>
      <c r="S32" s="277"/>
    </row>
    <row r="33" spans="1:19" ht="12.75">
      <c r="A33" s="185">
        <v>700</v>
      </c>
      <c r="B33" s="52" t="s">
        <v>49</v>
      </c>
      <c r="C33" s="60"/>
      <c r="D33" s="60"/>
      <c r="E33" s="60"/>
      <c r="F33" s="53">
        <v>0</v>
      </c>
      <c r="G33" s="53">
        <v>0</v>
      </c>
      <c r="H33" s="53">
        <v>0</v>
      </c>
      <c r="I33" s="53">
        <v>0</v>
      </c>
      <c r="J33" s="60"/>
      <c r="K33" s="55"/>
      <c r="L33" s="61"/>
      <c r="M33" s="60"/>
      <c r="N33" s="60"/>
      <c r="O33" s="54">
        <f>SUM(C33:N33)</f>
        <v>0</v>
      </c>
      <c r="S33" s="277"/>
    </row>
    <row r="34" spans="1:19" ht="12.75">
      <c r="A34" s="51"/>
      <c r="B34" s="52"/>
      <c r="C34" s="55"/>
      <c r="D34" s="55"/>
      <c r="E34" s="55"/>
      <c r="F34" s="55">
        <f>$O34*F33</f>
        <v>0</v>
      </c>
      <c r="G34" s="55">
        <f>$O34*G33</f>
        <v>0</v>
      </c>
      <c r="H34" s="55">
        <f>$O34*H33</f>
        <v>0</v>
      </c>
      <c r="I34" s="55">
        <f>$O34*I33</f>
        <v>0</v>
      </c>
      <c r="J34" s="55"/>
      <c r="K34" s="55"/>
      <c r="L34" s="55"/>
      <c r="M34" s="55"/>
      <c r="N34" s="55"/>
      <c r="O34" s="56">
        <f>'Planilha '!F56*('Planilha '!F6+1)</f>
        <v>0</v>
      </c>
      <c r="S34" s="277"/>
    </row>
    <row r="35" spans="1:19" ht="5.25" customHeight="1">
      <c r="A35" s="51"/>
      <c r="B35" s="52"/>
      <c r="C35" s="57"/>
      <c r="D35" s="57"/>
      <c r="E35" s="55"/>
      <c r="F35" s="61"/>
      <c r="G35" s="55"/>
      <c r="H35" s="55"/>
      <c r="I35" s="57"/>
      <c r="J35" s="57"/>
      <c r="K35" s="55"/>
      <c r="L35" s="61"/>
      <c r="M35" s="55"/>
      <c r="N35" s="55"/>
      <c r="O35" s="56"/>
      <c r="S35" s="277"/>
    </row>
    <row r="36" spans="1:19" ht="12.75">
      <c r="A36" s="185">
        <v>800</v>
      </c>
      <c r="B36" s="52" t="s">
        <v>63</v>
      </c>
      <c r="C36" s="60"/>
      <c r="D36" s="60"/>
      <c r="E36" s="55"/>
      <c r="F36" s="61"/>
      <c r="G36" s="60"/>
      <c r="H36" s="60"/>
      <c r="I36" s="60"/>
      <c r="J36" s="60"/>
      <c r="K36" s="55"/>
      <c r="L36" s="53">
        <v>0</v>
      </c>
      <c r="M36" s="53">
        <v>0</v>
      </c>
      <c r="N36" s="60"/>
      <c r="O36" s="54">
        <f>SUM(C36:N36)</f>
        <v>0</v>
      </c>
      <c r="S36" s="277"/>
    </row>
    <row r="37" spans="1:19" ht="12.75">
      <c r="A37" s="51"/>
      <c r="B37" s="52"/>
      <c r="C37" s="55"/>
      <c r="D37" s="55"/>
      <c r="E37" s="55"/>
      <c r="F37" s="55"/>
      <c r="G37" s="55"/>
      <c r="H37" s="55"/>
      <c r="I37" s="55"/>
      <c r="J37" s="55"/>
      <c r="K37" s="55"/>
      <c r="L37" s="55">
        <f>$O37*L36</f>
        <v>0</v>
      </c>
      <c r="M37" s="55">
        <f>$O37*M36</f>
        <v>0</v>
      </c>
      <c r="N37" s="55"/>
      <c r="O37" s="56">
        <f>'Planilha '!F62*('Planilha '!F6+1)</f>
        <v>0</v>
      </c>
      <c r="S37" s="277"/>
    </row>
    <row r="38" spans="1:19" ht="5.25" customHeight="1">
      <c r="A38" s="51"/>
      <c r="B38" s="52"/>
      <c r="C38" s="57"/>
      <c r="D38" s="57"/>
      <c r="E38" s="55"/>
      <c r="F38" s="61"/>
      <c r="G38" s="55"/>
      <c r="H38" s="55"/>
      <c r="I38" s="57"/>
      <c r="J38" s="57"/>
      <c r="K38" s="55"/>
      <c r="L38" s="61"/>
      <c r="M38" s="55"/>
      <c r="N38" s="55"/>
      <c r="O38" s="56"/>
      <c r="S38" s="277"/>
    </row>
    <row r="39" spans="1:19" ht="12.75">
      <c r="A39" s="185">
        <v>900</v>
      </c>
      <c r="B39" s="52" t="s">
        <v>52</v>
      </c>
      <c r="C39" s="60"/>
      <c r="D39" s="60"/>
      <c r="E39" s="55"/>
      <c r="F39" s="61"/>
      <c r="G39" s="60"/>
      <c r="H39" s="60"/>
      <c r="I39" s="60"/>
      <c r="J39" s="60"/>
      <c r="K39" s="55"/>
      <c r="L39" s="61"/>
      <c r="M39" s="53">
        <v>0</v>
      </c>
      <c r="N39" s="60"/>
      <c r="O39" s="54">
        <f>SUM(C39:N39)</f>
        <v>0</v>
      </c>
      <c r="S39" s="277"/>
    </row>
    <row r="40" spans="1:19" ht="12.75">
      <c r="A40" s="51"/>
      <c r="B40" s="52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>
        <f>$O40*M39</f>
        <v>0</v>
      </c>
      <c r="N40" s="55"/>
      <c r="O40" s="56">
        <f>'Planilha '!F66*('Planilha '!F6+1)</f>
        <v>0</v>
      </c>
      <c r="S40" s="277"/>
    </row>
    <row r="41" spans="1:19" ht="5.25" customHeight="1">
      <c r="A41" s="51"/>
      <c r="B41" s="52"/>
      <c r="C41" s="57"/>
      <c r="D41" s="57"/>
      <c r="E41" s="55"/>
      <c r="F41" s="61"/>
      <c r="G41" s="55"/>
      <c r="H41" s="55"/>
      <c r="I41" s="57"/>
      <c r="J41" s="57"/>
      <c r="K41" s="55"/>
      <c r="L41" s="61"/>
      <c r="M41" s="55"/>
      <c r="N41" s="55"/>
      <c r="O41" s="56"/>
      <c r="S41" s="277"/>
    </row>
    <row r="42" spans="1:19" ht="12.75">
      <c r="A42" s="185">
        <v>1000</v>
      </c>
      <c r="B42" s="52" t="s">
        <v>64</v>
      </c>
      <c r="C42" s="60"/>
      <c r="D42" s="60"/>
      <c r="E42" s="55"/>
      <c r="F42" s="61"/>
      <c r="G42" s="60"/>
      <c r="H42" s="60"/>
      <c r="I42" s="60"/>
      <c r="J42" s="60"/>
      <c r="K42" s="60"/>
      <c r="L42" s="60"/>
      <c r="M42" s="53">
        <v>0</v>
      </c>
      <c r="N42" s="53">
        <v>0</v>
      </c>
      <c r="O42" s="54">
        <f>SUM(C42:N42)</f>
        <v>0</v>
      </c>
      <c r="S42" s="277"/>
    </row>
    <row r="43" spans="1:19" ht="12.75">
      <c r="A43" s="51"/>
      <c r="B43" s="52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>
        <f>$O43*M42</f>
        <v>0</v>
      </c>
      <c r="N43" s="55">
        <f>$O43*N42</f>
        <v>0</v>
      </c>
      <c r="O43" s="56">
        <f>'Planilha '!F70*('Planilha '!F6+1)</f>
        <v>0</v>
      </c>
      <c r="S43" s="277"/>
    </row>
    <row r="44" spans="1:19" ht="5.25" customHeight="1">
      <c r="A44" s="51"/>
      <c r="B44" s="52"/>
      <c r="C44" s="57"/>
      <c r="D44" s="57"/>
      <c r="E44" s="55"/>
      <c r="F44" s="61"/>
      <c r="G44" s="55"/>
      <c r="H44" s="55"/>
      <c r="I44" s="57"/>
      <c r="J44" s="57"/>
      <c r="K44" s="55"/>
      <c r="L44" s="61"/>
      <c r="M44" s="55"/>
      <c r="N44" s="55"/>
      <c r="O44" s="56"/>
      <c r="S44" s="277"/>
    </row>
    <row r="45" spans="1:19" ht="12.75">
      <c r="A45" s="185">
        <v>1100</v>
      </c>
      <c r="B45" s="52" t="s">
        <v>51</v>
      </c>
      <c r="C45" s="60"/>
      <c r="D45" s="60"/>
      <c r="E45" s="55"/>
      <c r="F45" s="61"/>
      <c r="G45" s="60"/>
      <c r="H45" s="60"/>
      <c r="I45" s="60"/>
      <c r="J45" s="53">
        <v>0</v>
      </c>
      <c r="K45" s="53">
        <v>0</v>
      </c>
      <c r="L45" s="53">
        <v>0</v>
      </c>
      <c r="M45" s="60"/>
      <c r="N45" s="60"/>
      <c r="O45" s="54">
        <f>SUM(C45:N45)</f>
        <v>0</v>
      </c>
      <c r="S45" s="277"/>
    </row>
    <row r="46" spans="1:19" ht="12.75">
      <c r="A46" s="51"/>
      <c r="B46" s="52"/>
      <c r="C46" s="55"/>
      <c r="D46" s="55"/>
      <c r="E46" s="55"/>
      <c r="F46" s="55"/>
      <c r="G46" s="55"/>
      <c r="H46" s="55"/>
      <c r="I46" s="55"/>
      <c r="J46" s="55">
        <f>$O46*J45</f>
        <v>0</v>
      </c>
      <c r="K46" s="55">
        <f t="shared" ref="K46" si="2">$O46*K45</f>
        <v>0</v>
      </c>
      <c r="L46" s="55">
        <f>$O46*L45</f>
        <v>0</v>
      </c>
      <c r="M46" s="55"/>
      <c r="N46" s="55"/>
      <c r="O46" s="56">
        <f>'Planilha '!F75*('Planilha '!F6+1)</f>
        <v>0</v>
      </c>
      <c r="S46" s="277"/>
    </row>
    <row r="47" spans="1:19" ht="5.25" customHeight="1">
      <c r="A47" s="51"/>
      <c r="B47" s="52"/>
      <c r="C47" s="57"/>
      <c r="D47" s="57"/>
      <c r="E47" s="55"/>
      <c r="F47" s="61"/>
      <c r="G47" s="55"/>
      <c r="H47" s="55"/>
      <c r="I47" s="57"/>
      <c r="J47" s="57"/>
      <c r="K47" s="55"/>
      <c r="L47" s="61"/>
      <c r="M47" s="55"/>
      <c r="N47" s="55"/>
      <c r="O47" s="56"/>
      <c r="S47" s="277"/>
    </row>
    <row r="48" spans="1:19" ht="12.75">
      <c r="A48" s="185">
        <v>1200</v>
      </c>
      <c r="B48" s="52" t="s">
        <v>74</v>
      </c>
      <c r="C48" s="60"/>
      <c r="D48" s="60"/>
      <c r="E48" s="55"/>
      <c r="F48" s="61"/>
      <c r="G48" s="60"/>
      <c r="H48" s="60"/>
      <c r="I48" s="60"/>
      <c r="J48" s="60"/>
      <c r="K48" s="55"/>
      <c r="L48" s="53">
        <v>0</v>
      </c>
      <c r="M48" s="53">
        <v>0</v>
      </c>
      <c r="N48" s="60"/>
      <c r="O48" s="54">
        <f>SUM(C48:N48)</f>
        <v>0</v>
      </c>
      <c r="S48" s="277"/>
    </row>
    <row r="49" spans="1:19" ht="12.75">
      <c r="A49" s="51"/>
      <c r="B49" s="52"/>
      <c r="C49" s="55"/>
      <c r="D49" s="55"/>
      <c r="E49" s="55"/>
      <c r="F49" s="55"/>
      <c r="G49" s="55"/>
      <c r="H49" s="55"/>
      <c r="I49" s="55"/>
      <c r="J49" s="55"/>
      <c r="K49" s="55"/>
      <c r="L49" s="55">
        <f>$O49*L48</f>
        <v>0</v>
      </c>
      <c r="M49" s="55">
        <f>$O49*M48</f>
        <v>0</v>
      </c>
      <c r="N49" s="55"/>
      <c r="O49" s="56">
        <f>'Planilha '!F83*('Planilha '!F6+1)</f>
        <v>0</v>
      </c>
      <c r="S49" s="277"/>
    </row>
    <row r="50" spans="1:19" ht="5.25" customHeight="1">
      <c r="A50" s="51"/>
      <c r="B50" s="52"/>
      <c r="C50" s="57"/>
      <c r="D50" s="57"/>
      <c r="E50" s="55"/>
      <c r="F50" s="61"/>
      <c r="G50" s="55"/>
      <c r="H50" s="55"/>
      <c r="I50" s="57"/>
      <c r="J50" s="57"/>
      <c r="K50" s="55"/>
      <c r="L50" s="61"/>
      <c r="M50" s="55"/>
      <c r="N50" s="55"/>
      <c r="O50" s="56"/>
      <c r="S50" s="277"/>
    </row>
    <row r="51" spans="1:19" ht="12.75">
      <c r="A51" s="185">
        <v>1300</v>
      </c>
      <c r="B51" s="52" t="s">
        <v>50</v>
      </c>
      <c r="C51" s="60"/>
      <c r="D51" s="60"/>
      <c r="E51" s="55"/>
      <c r="F51" s="61"/>
      <c r="G51" s="60"/>
      <c r="H51" s="60"/>
      <c r="I51" s="60"/>
      <c r="J51" s="60"/>
      <c r="K51" s="55"/>
      <c r="L51" s="61"/>
      <c r="M51" s="53">
        <v>0</v>
      </c>
      <c r="N51" s="53">
        <v>0</v>
      </c>
      <c r="O51" s="54">
        <f>SUM(C51:N51)</f>
        <v>0</v>
      </c>
      <c r="S51" s="277"/>
    </row>
    <row r="52" spans="1:19" ht="12.75">
      <c r="A52" s="51"/>
      <c r="B52" s="52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>
        <f>$O52*M51</f>
        <v>0</v>
      </c>
      <c r="N52" s="55">
        <f>$O52*N51</f>
        <v>0</v>
      </c>
      <c r="O52" s="56">
        <f>'Planilha '!F88*('Planilha '!F6+1)</f>
        <v>0</v>
      </c>
      <c r="S52" s="277"/>
    </row>
    <row r="53" spans="1:19" ht="5.25" customHeight="1">
      <c r="A53" s="51"/>
      <c r="B53" s="52"/>
      <c r="C53" s="57"/>
      <c r="D53" s="57"/>
      <c r="E53" s="55"/>
      <c r="F53" s="61"/>
      <c r="G53" s="55"/>
      <c r="H53" s="55"/>
      <c r="I53" s="57"/>
      <c r="J53" s="57"/>
      <c r="K53" s="55"/>
      <c r="L53" s="61"/>
      <c r="M53" s="55"/>
      <c r="N53" s="55"/>
      <c r="O53" s="56"/>
      <c r="S53" s="277"/>
    </row>
    <row r="54" spans="1:19" ht="12.75">
      <c r="A54" s="185">
        <v>1400</v>
      </c>
      <c r="B54" s="52" t="s">
        <v>53</v>
      </c>
      <c r="C54" s="60"/>
      <c r="D54" s="60"/>
      <c r="E54" s="55"/>
      <c r="F54" s="61"/>
      <c r="G54" s="53">
        <v>0</v>
      </c>
      <c r="H54" s="60"/>
      <c r="I54" s="60"/>
      <c r="J54" s="60"/>
      <c r="K54" s="55"/>
      <c r="L54" s="61"/>
      <c r="M54" s="60"/>
      <c r="N54" s="60"/>
      <c r="O54" s="54">
        <f>SUM(C54:N54)</f>
        <v>0</v>
      </c>
      <c r="S54" s="277"/>
    </row>
    <row r="55" spans="1:19" ht="12.75">
      <c r="A55" s="51"/>
      <c r="B55" s="52"/>
      <c r="C55" s="55"/>
      <c r="D55" s="55"/>
      <c r="E55" s="55"/>
      <c r="F55" s="55"/>
      <c r="G55" s="55">
        <f>$O55*G54</f>
        <v>0</v>
      </c>
      <c r="H55" s="55"/>
      <c r="I55" s="55"/>
      <c r="J55" s="55"/>
      <c r="K55" s="55"/>
      <c r="L55" s="55"/>
      <c r="M55" s="55"/>
      <c r="N55" s="55"/>
      <c r="O55" s="56">
        <f>'Planilha '!F94*('Planilha '!F6+1)</f>
        <v>0</v>
      </c>
      <c r="S55" s="277"/>
    </row>
    <row r="56" spans="1:19" ht="5.25" customHeight="1">
      <c r="A56" s="51"/>
      <c r="B56" s="52"/>
      <c r="C56" s="57"/>
      <c r="D56" s="57"/>
      <c r="E56" s="55"/>
      <c r="F56" s="61"/>
      <c r="G56" s="55"/>
      <c r="H56" s="55"/>
      <c r="I56" s="57"/>
      <c r="J56" s="57"/>
      <c r="K56" s="55"/>
      <c r="L56" s="61"/>
      <c r="M56" s="55"/>
      <c r="N56" s="55"/>
      <c r="O56" s="56"/>
      <c r="S56" s="277"/>
    </row>
    <row r="57" spans="1:19" ht="12.75">
      <c r="A57" s="185">
        <v>1500</v>
      </c>
      <c r="B57" s="52" t="s">
        <v>48</v>
      </c>
      <c r="C57" s="60"/>
      <c r="D57" s="60"/>
      <c r="E57" s="55"/>
      <c r="F57" s="61"/>
      <c r="G57" s="60"/>
      <c r="H57" s="53">
        <v>0</v>
      </c>
      <c r="I57" s="53">
        <v>0</v>
      </c>
      <c r="J57" s="53">
        <v>0</v>
      </c>
      <c r="K57" s="60"/>
      <c r="L57" s="60"/>
      <c r="M57" s="60"/>
      <c r="N57" s="60"/>
      <c r="O57" s="54">
        <f>SUM(C57:N57)</f>
        <v>0</v>
      </c>
      <c r="S57" s="277"/>
    </row>
    <row r="58" spans="1:19" ht="12.75">
      <c r="A58" s="51"/>
      <c r="B58" s="52"/>
      <c r="C58" s="55"/>
      <c r="D58" s="55"/>
      <c r="E58" s="55"/>
      <c r="F58" s="55"/>
      <c r="G58" s="55"/>
      <c r="H58" s="55">
        <f>$O58*H57</f>
        <v>0</v>
      </c>
      <c r="I58" s="55">
        <f>$O58*I57</f>
        <v>0</v>
      </c>
      <c r="J58" s="55">
        <f>$O58*J57</f>
        <v>0</v>
      </c>
      <c r="K58" s="55"/>
      <c r="L58" s="55"/>
      <c r="M58" s="55"/>
      <c r="N58" s="55"/>
      <c r="O58" s="56">
        <f>'Planilha '!F121*('Planilha '!F6+1)</f>
        <v>0</v>
      </c>
      <c r="S58" s="277"/>
    </row>
    <row r="59" spans="1:19" ht="5.25" customHeight="1">
      <c r="A59" s="51"/>
      <c r="B59" s="52"/>
      <c r="C59" s="57"/>
      <c r="D59" s="57"/>
      <c r="E59" s="55"/>
      <c r="F59" s="61"/>
      <c r="G59" s="55"/>
      <c r="H59" s="55"/>
      <c r="I59" s="57"/>
      <c r="J59" s="57"/>
      <c r="K59" s="55"/>
      <c r="L59" s="61"/>
      <c r="M59" s="55"/>
      <c r="N59" s="55"/>
      <c r="O59" s="56"/>
      <c r="S59" s="277"/>
    </row>
    <row r="60" spans="1:19" ht="12.75">
      <c r="A60" s="185">
        <v>1600</v>
      </c>
      <c r="B60" s="52" t="s">
        <v>115</v>
      </c>
      <c r="C60" s="60"/>
      <c r="D60" s="60"/>
      <c r="E60" s="55"/>
      <c r="F60" s="61"/>
      <c r="G60" s="60"/>
      <c r="H60" s="60"/>
      <c r="I60" s="60"/>
      <c r="J60" s="60"/>
      <c r="K60" s="53">
        <v>0</v>
      </c>
      <c r="L60" s="53">
        <v>0</v>
      </c>
      <c r="M60" s="60"/>
      <c r="N60" s="60"/>
      <c r="O60" s="54">
        <f>SUM(C60:N60)</f>
        <v>0</v>
      </c>
      <c r="S60" s="277"/>
    </row>
    <row r="61" spans="1:19" ht="12.75">
      <c r="A61" s="51"/>
      <c r="B61" s="52"/>
      <c r="C61" s="55"/>
      <c r="D61" s="55"/>
      <c r="E61" s="55"/>
      <c r="F61" s="55"/>
      <c r="G61" s="55"/>
      <c r="H61" s="55"/>
      <c r="I61" s="55"/>
      <c r="J61" s="55"/>
      <c r="K61" s="55">
        <f t="shared" ref="K61" si="3">$O61*K60</f>
        <v>0</v>
      </c>
      <c r="L61" s="55">
        <f>$O61*L60</f>
        <v>0</v>
      </c>
      <c r="M61" s="55"/>
      <c r="N61" s="55"/>
      <c r="O61" s="56">
        <f>'Planilha '!F128*('Planilha '!F6+1)</f>
        <v>0</v>
      </c>
      <c r="S61" s="277"/>
    </row>
    <row r="62" spans="1:19" ht="5.25" customHeight="1">
      <c r="A62" s="51"/>
      <c r="B62" s="52"/>
      <c r="C62" s="57"/>
      <c r="D62" s="57"/>
      <c r="E62" s="55"/>
      <c r="F62" s="61"/>
      <c r="G62" s="55"/>
      <c r="H62" s="55"/>
      <c r="I62" s="57"/>
      <c r="J62" s="57"/>
      <c r="K62" s="55"/>
      <c r="L62" s="61"/>
      <c r="M62" s="55"/>
      <c r="N62" s="55"/>
      <c r="O62" s="56"/>
      <c r="S62" s="277"/>
    </row>
    <row r="63" spans="1:19" ht="12.75">
      <c r="A63" s="185">
        <v>1700</v>
      </c>
      <c r="B63" s="52" t="s">
        <v>71</v>
      </c>
      <c r="C63" s="60"/>
      <c r="D63" s="60"/>
      <c r="E63" s="55"/>
      <c r="F63" s="61"/>
      <c r="G63" s="60"/>
      <c r="H63" s="60"/>
      <c r="I63" s="60"/>
      <c r="J63" s="60"/>
      <c r="K63" s="53">
        <v>0</v>
      </c>
      <c r="L63" s="53">
        <v>0</v>
      </c>
      <c r="M63" s="53">
        <v>0</v>
      </c>
      <c r="N63" s="53">
        <v>0</v>
      </c>
      <c r="O63" s="54">
        <f>SUM(C63:N63)</f>
        <v>0</v>
      </c>
      <c r="S63" s="277"/>
    </row>
    <row r="64" spans="1:19" ht="12.75">
      <c r="A64" s="51"/>
      <c r="B64" s="52"/>
      <c r="C64" s="55"/>
      <c r="D64" s="55"/>
      <c r="E64" s="55"/>
      <c r="F64" s="55"/>
      <c r="G64" s="55"/>
      <c r="H64" s="55"/>
      <c r="I64" s="55"/>
      <c r="J64" s="55"/>
      <c r="K64" s="55">
        <f t="shared" ref="K64" si="4">$O64*K63</f>
        <v>0</v>
      </c>
      <c r="L64" s="55">
        <f>$O64*L63</f>
        <v>0</v>
      </c>
      <c r="M64" s="55">
        <f>$O64*M63</f>
        <v>0</v>
      </c>
      <c r="N64" s="55">
        <f>$O64*N63</f>
        <v>0</v>
      </c>
      <c r="O64" s="56">
        <f>'Planilha '!F139*('Planilha '!F6+1)</f>
        <v>0</v>
      </c>
      <c r="S64" s="277"/>
    </row>
    <row r="65" spans="1:19" ht="5.25" customHeight="1">
      <c r="A65" s="51"/>
      <c r="B65" s="52"/>
      <c r="C65" s="57"/>
      <c r="D65" s="57"/>
      <c r="E65" s="55"/>
      <c r="F65" s="61"/>
      <c r="G65" s="55"/>
      <c r="H65" s="55"/>
      <c r="I65" s="57"/>
      <c r="J65" s="57"/>
      <c r="K65" s="55"/>
      <c r="L65" s="61"/>
      <c r="M65" s="55"/>
      <c r="N65" s="55"/>
      <c r="O65" s="56"/>
      <c r="S65" s="277"/>
    </row>
    <row r="66" spans="1:19" ht="12.75">
      <c r="A66" s="185">
        <v>1800</v>
      </c>
      <c r="B66" s="52" t="s">
        <v>72</v>
      </c>
      <c r="C66" s="60"/>
      <c r="D66" s="60"/>
      <c r="E66" s="55"/>
      <c r="F66" s="61"/>
      <c r="G66" s="60"/>
      <c r="H66" s="60"/>
      <c r="I66" s="60"/>
      <c r="J66" s="60"/>
      <c r="K66" s="55"/>
      <c r="L66" s="61"/>
      <c r="M66" s="53">
        <v>0</v>
      </c>
      <c r="N66" s="53">
        <v>0</v>
      </c>
      <c r="O66" s="54">
        <f>SUM(C66:N66)</f>
        <v>0</v>
      </c>
      <c r="S66" s="277"/>
    </row>
    <row r="67" spans="1:19" ht="12.75">
      <c r="A67" s="51"/>
      <c r="B67" s="52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>
        <f>$O67*M66</f>
        <v>0</v>
      </c>
      <c r="N67" s="55">
        <f>$O67*N66</f>
        <v>0</v>
      </c>
      <c r="O67" s="56">
        <f>'Planilha '!F144*('Planilha '!F6+1)</f>
        <v>0</v>
      </c>
      <c r="S67" s="277"/>
    </row>
    <row r="68" spans="1:19" ht="5.25" customHeight="1">
      <c r="A68" s="51"/>
      <c r="B68" s="52"/>
      <c r="C68" s="57"/>
      <c r="D68" s="57"/>
      <c r="E68" s="55"/>
      <c r="F68" s="61"/>
      <c r="G68" s="55"/>
      <c r="H68" s="55"/>
      <c r="I68" s="57"/>
      <c r="J68" s="57"/>
      <c r="K68" s="55"/>
      <c r="L68" s="61"/>
      <c r="M68" s="55"/>
      <c r="N68" s="55"/>
      <c r="O68" s="56"/>
      <c r="S68" s="277"/>
    </row>
    <row r="69" spans="1:19" ht="12.75">
      <c r="A69" s="185">
        <v>1900</v>
      </c>
      <c r="B69" s="52" t="s">
        <v>92</v>
      </c>
      <c r="C69" s="60"/>
      <c r="D69" s="60"/>
      <c r="E69" s="55"/>
      <c r="F69" s="61"/>
      <c r="G69" s="60"/>
      <c r="H69" s="60"/>
      <c r="I69" s="60"/>
      <c r="J69" s="60"/>
      <c r="K69" s="55"/>
      <c r="L69" s="61"/>
      <c r="M69" s="53">
        <v>1</v>
      </c>
      <c r="N69" s="60"/>
      <c r="O69" s="54">
        <f>SUM(C69:N69)</f>
        <v>1</v>
      </c>
      <c r="S69" s="277"/>
    </row>
    <row r="70" spans="1:19" ht="12.75">
      <c r="A70" s="51"/>
      <c r="B70" s="52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>
        <f>$O70*M69</f>
        <v>0</v>
      </c>
      <c r="N70" s="55"/>
      <c r="O70" s="56">
        <f>'Planilha '!F148*('Planilha '!F6+1)</f>
        <v>0</v>
      </c>
      <c r="S70" s="277"/>
    </row>
    <row r="71" spans="1:19" ht="5.25" customHeight="1">
      <c r="A71" s="51"/>
      <c r="B71" s="52"/>
      <c r="C71" s="57"/>
      <c r="D71" s="57"/>
      <c r="E71" s="55"/>
      <c r="F71" s="61"/>
      <c r="G71" s="55"/>
      <c r="H71" s="55"/>
      <c r="I71" s="57"/>
      <c r="J71" s="57"/>
      <c r="K71" s="55"/>
      <c r="L71" s="61"/>
      <c r="M71" s="55"/>
      <c r="N71" s="55"/>
      <c r="O71" s="56"/>
      <c r="S71" s="277"/>
    </row>
    <row r="72" spans="1:19" ht="12.75">
      <c r="A72" s="185">
        <v>2000</v>
      </c>
      <c r="B72" s="52" t="s">
        <v>73</v>
      </c>
      <c r="C72" s="60"/>
      <c r="D72" s="60"/>
      <c r="E72" s="55"/>
      <c r="F72" s="61"/>
      <c r="G72" s="60"/>
      <c r="H72" s="60"/>
      <c r="I72" s="60"/>
      <c r="J72" s="60"/>
      <c r="K72" s="55"/>
      <c r="L72" s="53">
        <v>0</v>
      </c>
      <c r="M72" s="53">
        <v>0</v>
      </c>
      <c r="N72" s="53">
        <v>0</v>
      </c>
      <c r="O72" s="54">
        <f>SUM(C72:N72)</f>
        <v>0</v>
      </c>
      <c r="S72" s="277"/>
    </row>
    <row r="73" spans="1:19" ht="12.75">
      <c r="A73" s="51"/>
      <c r="B73" s="52"/>
      <c r="C73" s="55"/>
      <c r="D73" s="55"/>
      <c r="E73" s="55"/>
      <c r="F73" s="55"/>
      <c r="G73" s="55"/>
      <c r="H73" s="55"/>
      <c r="I73" s="55"/>
      <c r="J73" s="55"/>
      <c r="K73" s="55"/>
      <c r="L73" s="55">
        <f>$O73*L72</f>
        <v>0</v>
      </c>
      <c r="M73" s="55">
        <f>$O73*M72</f>
        <v>0</v>
      </c>
      <c r="N73" s="55">
        <f>$O73*N72</f>
        <v>0</v>
      </c>
      <c r="O73" s="56">
        <f>'Planilha '!F155*('Planilha '!F6+1)</f>
        <v>0</v>
      </c>
      <c r="S73" s="277"/>
    </row>
    <row r="74" spans="1:19" ht="5.25" customHeight="1">
      <c r="A74" s="51"/>
      <c r="B74" s="52"/>
      <c r="C74" s="57"/>
      <c r="D74" s="57"/>
      <c r="E74" s="55"/>
      <c r="F74" s="61"/>
      <c r="G74" s="55"/>
      <c r="H74" s="55"/>
      <c r="I74" s="57"/>
      <c r="J74" s="57"/>
      <c r="K74" s="55"/>
      <c r="L74" s="61"/>
      <c r="M74" s="55"/>
      <c r="N74" s="55"/>
      <c r="O74" s="56"/>
      <c r="S74" s="277"/>
    </row>
    <row r="75" spans="1:19" ht="12.75">
      <c r="A75" s="185">
        <v>2100</v>
      </c>
      <c r="B75" s="52" t="s">
        <v>17</v>
      </c>
      <c r="C75" s="60"/>
      <c r="D75" s="60"/>
      <c r="E75" s="55"/>
      <c r="F75" s="61"/>
      <c r="G75" s="60"/>
      <c r="H75" s="60"/>
      <c r="I75" s="60"/>
      <c r="J75" s="60"/>
      <c r="K75" s="53">
        <v>0</v>
      </c>
      <c r="L75" s="61"/>
      <c r="M75" s="60"/>
      <c r="N75" s="60"/>
      <c r="O75" s="54">
        <f>SUM(C75:N75)</f>
        <v>0</v>
      </c>
      <c r="S75" s="277"/>
    </row>
    <row r="76" spans="1:19" ht="12.75">
      <c r="A76" s="51"/>
      <c r="B76" s="52"/>
      <c r="C76" s="55"/>
      <c r="D76" s="55"/>
      <c r="E76" s="55"/>
      <c r="F76" s="55"/>
      <c r="G76" s="55"/>
      <c r="H76" s="55"/>
      <c r="I76" s="55"/>
      <c r="J76" s="55"/>
      <c r="K76" s="55">
        <f t="shared" ref="K76" si="5">$O76*K75</f>
        <v>0</v>
      </c>
      <c r="L76" s="55"/>
      <c r="M76" s="55"/>
      <c r="N76" s="55"/>
      <c r="O76" s="56">
        <f>'Planilha '!F164*('Planilha '!F6+1)</f>
        <v>0</v>
      </c>
      <c r="S76" s="277"/>
    </row>
    <row r="77" spans="1:19" ht="5.25" customHeight="1">
      <c r="A77" s="51"/>
      <c r="B77" s="52"/>
      <c r="C77" s="57"/>
      <c r="D77" s="57"/>
      <c r="E77" s="55"/>
      <c r="F77" s="61"/>
      <c r="G77" s="55"/>
      <c r="H77" s="55"/>
      <c r="I77" s="57"/>
      <c r="J77" s="57"/>
      <c r="K77" s="55"/>
      <c r="L77" s="61"/>
      <c r="M77" s="55"/>
      <c r="N77" s="55"/>
      <c r="O77" s="56"/>
      <c r="S77" s="277"/>
    </row>
    <row r="78" spans="1:19" ht="12.75">
      <c r="A78" s="185">
        <v>2200</v>
      </c>
      <c r="B78" s="52" t="s">
        <v>12</v>
      </c>
      <c r="C78" s="60"/>
      <c r="D78" s="60"/>
      <c r="E78" s="55"/>
      <c r="F78" s="61"/>
      <c r="G78" s="60"/>
      <c r="H78" s="60"/>
      <c r="I78" s="60"/>
      <c r="J78" s="60"/>
      <c r="K78" s="53">
        <v>0</v>
      </c>
      <c r="L78" s="53">
        <v>0</v>
      </c>
      <c r="M78" s="53">
        <v>0</v>
      </c>
      <c r="N78" s="60"/>
      <c r="O78" s="54">
        <f>SUM(C78:N78)</f>
        <v>0</v>
      </c>
      <c r="S78" s="277"/>
    </row>
    <row r="79" spans="1:19" ht="12.75">
      <c r="A79" s="51"/>
      <c r="B79" s="52"/>
      <c r="C79" s="55"/>
      <c r="D79" s="55"/>
      <c r="E79" s="55"/>
      <c r="F79" s="55"/>
      <c r="G79" s="55"/>
      <c r="H79" s="55"/>
      <c r="I79" s="55"/>
      <c r="J79" s="55"/>
      <c r="K79" s="55">
        <f t="shared" ref="K79" si="6">$O79*K78</f>
        <v>0</v>
      </c>
      <c r="L79" s="55">
        <f>$O79*L78</f>
        <v>0</v>
      </c>
      <c r="M79" s="55">
        <f>$O79*M78</f>
        <v>0</v>
      </c>
      <c r="N79" s="55"/>
      <c r="O79" s="56">
        <f>'Planilha '!F175*('Planilha '!F6+1)</f>
        <v>0</v>
      </c>
      <c r="S79" s="277"/>
    </row>
    <row r="80" spans="1:19" ht="5.25" customHeight="1">
      <c r="A80" s="51"/>
      <c r="B80" s="52"/>
      <c r="C80" s="57"/>
      <c r="D80" s="57"/>
      <c r="E80" s="55"/>
      <c r="F80" s="61"/>
      <c r="G80" s="55"/>
      <c r="H80" s="55"/>
      <c r="I80" s="57"/>
      <c r="J80" s="57"/>
      <c r="K80" s="55"/>
      <c r="L80" s="61"/>
      <c r="M80" s="55"/>
      <c r="N80" s="55"/>
      <c r="O80" s="56"/>
      <c r="S80" s="277"/>
    </row>
    <row r="81" spans="1:19" ht="12.75">
      <c r="A81" s="185">
        <v>2300</v>
      </c>
      <c r="B81" s="52" t="s">
        <v>17</v>
      </c>
      <c r="C81" s="60"/>
      <c r="D81" s="53">
        <v>0</v>
      </c>
      <c r="E81" s="53">
        <v>0</v>
      </c>
      <c r="F81" s="53">
        <v>0</v>
      </c>
      <c r="G81" s="60"/>
      <c r="H81" s="60"/>
      <c r="I81" s="60"/>
      <c r="J81" s="60"/>
      <c r="K81" s="55"/>
      <c r="L81" s="61"/>
      <c r="M81" s="60"/>
      <c r="N81" s="60"/>
      <c r="O81" s="54">
        <f>SUM(C81:N81)</f>
        <v>0</v>
      </c>
      <c r="S81" s="277"/>
    </row>
    <row r="82" spans="1:19" ht="12.75">
      <c r="A82" s="51"/>
      <c r="B82" s="52"/>
      <c r="C82" s="55"/>
      <c r="D82" s="55">
        <f>$O82*D81</f>
        <v>0</v>
      </c>
      <c r="E82" s="55">
        <f>$O82*E81</f>
        <v>0</v>
      </c>
      <c r="F82" s="55">
        <f>$O82*F81</f>
        <v>0</v>
      </c>
      <c r="G82" s="55"/>
      <c r="H82" s="55"/>
      <c r="I82" s="55"/>
      <c r="J82" s="55"/>
      <c r="K82" s="55"/>
      <c r="L82" s="55"/>
      <c r="M82" s="55"/>
      <c r="N82" s="55"/>
      <c r="O82" s="56">
        <f>'Planilha '!F199*('Planilha '!F6+1)</f>
        <v>0</v>
      </c>
      <c r="S82" s="277"/>
    </row>
    <row r="83" spans="1:19" ht="5.25" customHeight="1">
      <c r="A83" s="51"/>
      <c r="B83" s="52"/>
      <c r="C83" s="57"/>
      <c r="D83" s="57"/>
      <c r="E83" s="55"/>
      <c r="F83" s="61"/>
      <c r="G83" s="55"/>
      <c r="H83" s="55"/>
      <c r="I83" s="57"/>
      <c r="J83" s="57"/>
      <c r="K83" s="55"/>
      <c r="L83" s="61"/>
      <c r="M83" s="55"/>
      <c r="N83" s="55"/>
      <c r="O83" s="56"/>
      <c r="S83" s="277"/>
    </row>
    <row r="84" spans="1:19" ht="12.75">
      <c r="A84" s="185">
        <v>2400</v>
      </c>
      <c r="B84" s="52" t="s">
        <v>3</v>
      </c>
      <c r="C84" s="60"/>
      <c r="D84" s="60"/>
      <c r="E84" s="53">
        <v>0</v>
      </c>
      <c r="F84" s="53">
        <v>0</v>
      </c>
      <c r="G84" s="53">
        <v>0</v>
      </c>
      <c r="H84" s="53">
        <v>0</v>
      </c>
      <c r="I84" s="53">
        <v>0</v>
      </c>
      <c r="J84" s="60"/>
      <c r="K84" s="55"/>
      <c r="L84" s="61"/>
      <c r="M84" s="60"/>
      <c r="N84" s="60"/>
      <c r="O84" s="54">
        <f>SUM(C84:N84)</f>
        <v>0</v>
      </c>
      <c r="S84" s="277"/>
    </row>
    <row r="85" spans="1:19" ht="12.75">
      <c r="A85" s="51"/>
      <c r="B85" s="52"/>
      <c r="C85" s="55"/>
      <c r="D85" s="55"/>
      <c r="E85" s="55">
        <f>$O85*E84</f>
        <v>0</v>
      </c>
      <c r="F85" s="55">
        <f>$O85*F84</f>
        <v>0</v>
      </c>
      <c r="G85" s="55">
        <f>$O85*G84</f>
        <v>0</v>
      </c>
      <c r="H85" s="55">
        <f>$O85*H84</f>
        <v>0</v>
      </c>
      <c r="I85" s="55">
        <f>$O85*I84</f>
        <v>0</v>
      </c>
      <c r="J85" s="55"/>
      <c r="K85" s="55"/>
      <c r="L85" s="55"/>
      <c r="M85" s="55"/>
      <c r="N85" s="55"/>
      <c r="O85" s="56">
        <f>'Planilha '!F213*('Planilha '!F6+1)</f>
        <v>0</v>
      </c>
      <c r="S85" s="277"/>
    </row>
    <row r="86" spans="1:19" ht="5.25" customHeight="1">
      <c r="A86" s="51"/>
      <c r="B86" s="52"/>
      <c r="C86" s="57"/>
      <c r="D86" s="57"/>
      <c r="E86" s="55"/>
      <c r="F86" s="61"/>
      <c r="G86" s="55"/>
      <c r="H86" s="55"/>
      <c r="I86" s="57"/>
      <c r="J86" s="57"/>
      <c r="K86" s="55"/>
      <c r="L86" s="61"/>
      <c r="M86" s="55"/>
      <c r="N86" s="55"/>
      <c r="O86" s="56"/>
      <c r="S86" s="277"/>
    </row>
    <row r="87" spans="1:19" ht="12.75">
      <c r="A87" s="185">
        <v>2500</v>
      </c>
      <c r="B87" s="52" t="s">
        <v>101</v>
      </c>
      <c r="C87" s="60"/>
      <c r="D87" s="60"/>
      <c r="E87" s="55"/>
      <c r="F87" s="61"/>
      <c r="G87" s="60"/>
      <c r="H87" s="53">
        <v>0</v>
      </c>
      <c r="I87" s="53">
        <v>0</v>
      </c>
      <c r="J87" s="53">
        <v>0</v>
      </c>
      <c r="K87" s="55"/>
      <c r="L87" s="61"/>
      <c r="M87" s="60"/>
      <c r="N87" s="60"/>
      <c r="O87" s="54">
        <f>SUM(C87:N87)</f>
        <v>0</v>
      </c>
      <c r="S87" s="277"/>
    </row>
    <row r="88" spans="1:19" ht="12.75">
      <c r="A88" s="51"/>
      <c r="B88" s="52"/>
      <c r="C88" s="55"/>
      <c r="D88" s="55"/>
      <c r="E88" s="55"/>
      <c r="F88" s="55"/>
      <c r="G88" s="55"/>
      <c r="H88" s="55">
        <f>$O88*H87</f>
        <v>0</v>
      </c>
      <c r="I88" s="55">
        <f>$O88*I87</f>
        <v>0</v>
      </c>
      <c r="J88" s="55">
        <f>$O88*J87</f>
        <v>0</v>
      </c>
      <c r="K88" s="55"/>
      <c r="L88" s="55"/>
      <c r="M88" s="55"/>
      <c r="N88" s="55"/>
      <c r="O88" s="56">
        <f>'Planilha '!F223*('Planilha '!F6+1)</f>
        <v>0</v>
      </c>
      <c r="S88" s="277"/>
    </row>
    <row r="89" spans="1:19" ht="5.25" customHeight="1">
      <c r="A89" s="51"/>
      <c r="B89" s="52"/>
      <c r="C89" s="57"/>
      <c r="D89" s="57"/>
      <c r="E89" s="55"/>
      <c r="F89" s="61"/>
      <c r="G89" s="55"/>
      <c r="H89" s="55"/>
      <c r="I89" s="57"/>
      <c r="J89" s="57"/>
      <c r="K89" s="55"/>
      <c r="L89" s="61"/>
      <c r="M89" s="55"/>
      <c r="N89" s="55"/>
      <c r="O89" s="56"/>
      <c r="S89" s="277"/>
    </row>
    <row r="90" spans="1:19" ht="12.75">
      <c r="A90" s="185">
        <v>2600</v>
      </c>
      <c r="B90" s="52" t="s">
        <v>5</v>
      </c>
      <c r="C90" s="60"/>
      <c r="D90" s="60"/>
      <c r="E90" s="55"/>
      <c r="F90" s="53">
        <v>0</v>
      </c>
      <c r="G90" s="53">
        <v>0</v>
      </c>
      <c r="H90" s="53">
        <v>0</v>
      </c>
      <c r="I90" s="60"/>
      <c r="J90" s="60"/>
      <c r="K90" s="55"/>
      <c r="L90" s="61"/>
      <c r="M90" s="60"/>
      <c r="N90" s="60"/>
      <c r="O90" s="54">
        <f>SUM(C90:N90)</f>
        <v>0</v>
      </c>
      <c r="S90" s="277"/>
    </row>
    <row r="91" spans="1:19" ht="12.75">
      <c r="A91" s="51"/>
      <c r="B91" s="52"/>
      <c r="C91" s="55"/>
      <c r="D91" s="55"/>
      <c r="E91" s="55"/>
      <c r="F91" s="55">
        <f>$O91*F90</f>
        <v>0</v>
      </c>
      <c r="G91" s="55">
        <f>$O91*G90</f>
        <v>0</v>
      </c>
      <c r="H91" s="55">
        <f>$O91*H90</f>
        <v>0</v>
      </c>
      <c r="I91" s="55"/>
      <c r="J91" s="55"/>
      <c r="K91" s="55"/>
      <c r="L91" s="55"/>
      <c r="M91" s="55"/>
      <c r="N91" s="55"/>
      <c r="O91" s="56">
        <f>'Planilha '!F235*('Planilha '!F6+1)</f>
        <v>0</v>
      </c>
      <c r="S91" s="277"/>
    </row>
    <row r="92" spans="1:19" ht="5.25" customHeight="1">
      <c r="A92" s="51"/>
      <c r="B92" s="52"/>
      <c r="C92" s="57"/>
      <c r="D92" s="57"/>
      <c r="E92" s="55"/>
      <c r="F92" s="61"/>
      <c r="G92" s="55"/>
      <c r="H92" s="55"/>
      <c r="I92" s="57"/>
      <c r="J92" s="57"/>
      <c r="K92" s="55"/>
      <c r="L92" s="61"/>
      <c r="M92" s="55"/>
      <c r="N92" s="55"/>
      <c r="O92" s="56"/>
      <c r="S92" s="277"/>
    </row>
    <row r="93" spans="1:19" ht="12.75">
      <c r="A93" s="185">
        <v>2700</v>
      </c>
      <c r="B93" s="52" t="s">
        <v>6</v>
      </c>
      <c r="C93" s="60"/>
      <c r="D93" s="60"/>
      <c r="E93" s="55"/>
      <c r="F93" s="61"/>
      <c r="G93" s="60"/>
      <c r="H93" s="60"/>
      <c r="I93" s="53">
        <v>0</v>
      </c>
      <c r="J93" s="53">
        <v>0</v>
      </c>
      <c r="K93" s="53">
        <v>0</v>
      </c>
      <c r="L93" s="61"/>
      <c r="M93" s="60"/>
      <c r="N93" s="60"/>
      <c r="O93" s="54">
        <f>SUM(C93:N93)</f>
        <v>0</v>
      </c>
      <c r="S93" s="277"/>
    </row>
    <row r="94" spans="1:19" ht="12.75">
      <c r="A94" s="51"/>
      <c r="B94" s="52"/>
      <c r="C94" s="55"/>
      <c r="D94" s="55"/>
      <c r="E94" s="55"/>
      <c r="F94" s="55"/>
      <c r="G94" s="55"/>
      <c r="H94" s="55"/>
      <c r="I94" s="55">
        <f>$O94*I93</f>
        <v>0</v>
      </c>
      <c r="J94" s="55">
        <f>$O94*J93</f>
        <v>0</v>
      </c>
      <c r="K94" s="55">
        <f t="shared" ref="K94" si="7">$O94*K93</f>
        <v>0</v>
      </c>
      <c r="L94" s="55"/>
      <c r="M94" s="55"/>
      <c r="N94" s="55"/>
      <c r="O94" s="56">
        <f>'Planilha '!F241*('Planilha '!F6+1)</f>
        <v>0</v>
      </c>
      <c r="S94" s="277"/>
    </row>
    <row r="95" spans="1:19" ht="5.25" customHeight="1">
      <c r="A95" s="51"/>
      <c r="B95" s="52"/>
      <c r="C95" s="57"/>
      <c r="D95" s="57"/>
      <c r="E95" s="55"/>
      <c r="F95" s="61"/>
      <c r="G95" s="55"/>
      <c r="H95" s="55"/>
      <c r="I95" s="57"/>
      <c r="J95" s="57"/>
      <c r="K95" s="55"/>
      <c r="L95" s="61"/>
      <c r="M95" s="55"/>
      <c r="N95" s="55"/>
      <c r="O95" s="56"/>
      <c r="S95" s="277"/>
    </row>
    <row r="96" spans="1:19" ht="12.75">
      <c r="A96" s="185">
        <v>2800</v>
      </c>
      <c r="B96" s="52" t="s">
        <v>7</v>
      </c>
      <c r="C96" s="60"/>
      <c r="D96" s="60"/>
      <c r="E96" s="55"/>
      <c r="F96" s="61"/>
      <c r="G96" s="60"/>
      <c r="H96" s="60"/>
      <c r="I96" s="60"/>
      <c r="J96" s="53">
        <v>0</v>
      </c>
      <c r="K96" s="53">
        <v>0</v>
      </c>
      <c r="L96" s="53">
        <v>0</v>
      </c>
      <c r="M96" s="53">
        <v>0</v>
      </c>
      <c r="N96" s="60"/>
      <c r="O96" s="54">
        <f>SUM(C96:N96)</f>
        <v>0</v>
      </c>
      <c r="S96" s="277"/>
    </row>
    <row r="97" spans="1:19" ht="12.75">
      <c r="A97" s="51"/>
      <c r="B97" s="52"/>
      <c r="C97" s="55"/>
      <c r="D97" s="55"/>
      <c r="E97" s="55"/>
      <c r="F97" s="55"/>
      <c r="G97" s="55"/>
      <c r="H97" s="55"/>
      <c r="I97" s="55"/>
      <c r="J97" s="55">
        <f>$O97*J96</f>
        <v>0</v>
      </c>
      <c r="K97" s="55">
        <f t="shared" ref="K97" si="8">$O97*K96</f>
        <v>0</v>
      </c>
      <c r="L97" s="55">
        <f>$O97*L96</f>
        <v>0</v>
      </c>
      <c r="M97" s="55">
        <f>$O97*M96</f>
        <v>0</v>
      </c>
      <c r="N97" s="55"/>
      <c r="O97" s="56">
        <f>'Planilha '!F249*('Planilha '!F6+1)</f>
        <v>0</v>
      </c>
      <c r="S97" s="277"/>
    </row>
    <row r="98" spans="1:19" ht="5.25" customHeight="1">
      <c r="A98" s="51"/>
      <c r="B98" s="52"/>
      <c r="C98" s="57"/>
      <c r="D98" s="57"/>
      <c r="E98" s="55"/>
      <c r="F98" s="61"/>
      <c r="G98" s="55"/>
      <c r="H98" s="55"/>
      <c r="I98" s="57"/>
      <c r="J98" s="57"/>
      <c r="K98" s="55"/>
      <c r="L98" s="61"/>
      <c r="M98" s="55"/>
      <c r="N98" s="55"/>
      <c r="O98" s="56"/>
      <c r="S98" s="277"/>
    </row>
    <row r="99" spans="1:19" ht="12.75">
      <c r="A99" s="185">
        <v>2900</v>
      </c>
      <c r="B99" s="52" t="s">
        <v>119</v>
      </c>
      <c r="C99" s="60"/>
      <c r="D99" s="60"/>
      <c r="E99" s="55"/>
      <c r="F99" s="61"/>
      <c r="G99" s="60"/>
      <c r="H99" s="60"/>
      <c r="I99" s="60"/>
      <c r="J99" s="60"/>
      <c r="K99" s="53">
        <v>0</v>
      </c>
      <c r="L99" s="53">
        <v>0</v>
      </c>
      <c r="M99" s="53">
        <v>0</v>
      </c>
      <c r="N99" s="60"/>
      <c r="O99" s="54">
        <f>SUM(C99:N99)</f>
        <v>0</v>
      </c>
      <c r="S99" s="277"/>
    </row>
    <row r="100" spans="1:19" ht="12.75">
      <c r="A100" s="51"/>
      <c r="B100" s="52"/>
      <c r="C100" s="55"/>
      <c r="D100" s="55"/>
      <c r="E100" s="55"/>
      <c r="F100" s="55"/>
      <c r="G100" s="55"/>
      <c r="H100" s="55"/>
      <c r="I100" s="55"/>
      <c r="J100" s="55"/>
      <c r="K100" s="55">
        <f t="shared" ref="K100" si="9">$O100*K99</f>
        <v>0</v>
      </c>
      <c r="L100" s="55">
        <f>$O100*L99</f>
        <v>0</v>
      </c>
      <c r="M100" s="55">
        <f>$O100*M99</f>
        <v>0</v>
      </c>
      <c r="N100" s="55"/>
      <c r="O100" s="56">
        <f>'Planilha '!F266*('Planilha '!F6+1)</f>
        <v>0</v>
      </c>
      <c r="S100" s="277"/>
    </row>
    <row r="101" spans="1:19" ht="5.25" customHeight="1">
      <c r="A101" s="51"/>
      <c r="B101" s="52"/>
      <c r="C101" s="57"/>
      <c r="D101" s="57"/>
      <c r="E101" s="55"/>
      <c r="F101" s="61"/>
      <c r="G101" s="55"/>
      <c r="H101" s="55"/>
      <c r="I101" s="57"/>
      <c r="J101" s="57"/>
      <c r="K101" s="55"/>
      <c r="L101" s="61"/>
      <c r="M101" s="55"/>
      <c r="N101" s="55"/>
      <c r="O101" s="56"/>
      <c r="S101" s="277"/>
    </row>
    <row r="102" spans="1:19" ht="12.75">
      <c r="A102" s="185">
        <v>3000</v>
      </c>
      <c r="B102" s="52" t="s">
        <v>8</v>
      </c>
      <c r="C102" s="60"/>
      <c r="D102" s="60"/>
      <c r="E102" s="55"/>
      <c r="F102" s="61"/>
      <c r="G102" s="60"/>
      <c r="H102" s="60"/>
      <c r="I102" s="60"/>
      <c r="J102" s="60"/>
      <c r="K102" s="55"/>
      <c r="L102" s="61"/>
      <c r="M102" s="53">
        <v>0</v>
      </c>
      <c r="N102" s="53">
        <v>0</v>
      </c>
      <c r="O102" s="54">
        <f>SUM(C102:N102)</f>
        <v>0</v>
      </c>
      <c r="S102" s="277"/>
    </row>
    <row r="103" spans="1:19" ht="12.75">
      <c r="A103" s="51"/>
      <c r="B103" s="52"/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5">
        <f>$O103*M102</f>
        <v>0</v>
      </c>
      <c r="N103" s="55">
        <f>$O103*N102</f>
        <v>0</v>
      </c>
      <c r="O103" s="56">
        <f>'Planilha '!F274*('Planilha '!F6+1)</f>
        <v>0</v>
      </c>
      <c r="S103" s="277"/>
    </row>
    <row r="104" spans="1:19" ht="5.25" customHeight="1">
      <c r="A104" s="51"/>
      <c r="B104" s="52"/>
      <c r="C104" s="57"/>
      <c r="D104" s="57"/>
      <c r="E104" s="55"/>
      <c r="F104" s="61"/>
      <c r="G104" s="55"/>
      <c r="H104" s="55"/>
      <c r="I104" s="57"/>
      <c r="J104" s="57"/>
      <c r="K104" s="55"/>
      <c r="L104" s="61"/>
      <c r="M104" s="55"/>
      <c r="N104" s="55"/>
      <c r="O104" s="56"/>
      <c r="S104" s="277"/>
    </row>
    <row r="105" spans="1:19" ht="12.75">
      <c r="A105" s="185">
        <v>3100</v>
      </c>
      <c r="B105" s="52" t="s">
        <v>9</v>
      </c>
      <c r="C105" s="60"/>
      <c r="D105" s="60"/>
      <c r="E105" s="55"/>
      <c r="F105" s="61"/>
      <c r="G105" s="60"/>
      <c r="H105" s="53">
        <v>0</v>
      </c>
      <c r="I105" s="53">
        <v>0</v>
      </c>
      <c r="J105" s="53">
        <v>0</v>
      </c>
      <c r="K105" s="53">
        <v>0</v>
      </c>
      <c r="L105" s="61"/>
      <c r="M105" s="60"/>
      <c r="N105" s="60"/>
      <c r="O105" s="54">
        <f>SUM(C105:N105)</f>
        <v>0</v>
      </c>
      <c r="S105" s="277"/>
    </row>
    <row r="106" spans="1:19" ht="12.75">
      <c r="A106" s="51"/>
      <c r="B106" s="52"/>
      <c r="C106" s="55"/>
      <c r="D106" s="55"/>
      <c r="E106" s="55"/>
      <c r="F106" s="55"/>
      <c r="G106" s="55"/>
      <c r="H106" s="55">
        <f>$O106*H105</f>
        <v>0</v>
      </c>
      <c r="I106" s="55">
        <f>$O106*I105</f>
        <v>0</v>
      </c>
      <c r="J106" s="55">
        <f>$O106*J105</f>
        <v>0</v>
      </c>
      <c r="K106" s="55">
        <f t="shared" ref="K106" si="10">$O106*K105</f>
        <v>0</v>
      </c>
      <c r="L106" s="55"/>
      <c r="M106" s="55"/>
      <c r="N106" s="55"/>
      <c r="O106" s="56">
        <f>'Planilha '!F286*('Planilha '!F6+1)</f>
        <v>0</v>
      </c>
      <c r="S106" s="277"/>
    </row>
    <row r="107" spans="1:19" ht="5.25" customHeight="1">
      <c r="A107" s="51"/>
      <c r="B107" s="52"/>
      <c r="C107" s="57"/>
      <c r="D107" s="57"/>
      <c r="E107" s="55"/>
      <c r="F107" s="61"/>
      <c r="G107" s="55"/>
      <c r="H107" s="55"/>
      <c r="I107" s="57"/>
      <c r="J107" s="57"/>
      <c r="K107" s="55"/>
      <c r="L107" s="61"/>
      <c r="M107" s="55"/>
      <c r="N107" s="55"/>
      <c r="O107" s="56"/>
      <c r="S107" s="277"/>
    </row>
    <row r="108" spans="1:19" ht="12.75">
      <c r="A108" s="185">
        <v>3200</v>
      </c>
      <c r="B108" s="52" t="s">
        <v>10</v>
      </c>
      <c r="C108" s="60"/>
      <c r="D108" s="60"/>
      <c r="E108" s="55"/>
      <c r="F108" s="61"/>
      <c r="G108" s="60"/>
      <c r="H108" s="60"/>
      <c r="I108" s="60"/>
      <c r="J108" s="60"/>
      <c r="K108" s="53">
        <v>0</v>
      </c>
      <c r="L108" s="53">
        <v>0</v>
      </c>
      <c r="M108" s="60"/>
      <c r="N108" s="60"/>
      <c r="O108" s="54">
        <f>SUM(C108:N108)</f>
        <v>0</v>
      </c>
      <c r="S108" s="277"/>
    </row>
    <row r="109" spans="1:19" ht="12.75">
      <c r="A109" s="51"/>
      <c r="B109" s="52"/>
      <c r="C109" s="55"/>
      <c r="D109" s="55"/>
      <c r="E109" s="55"/>
      <c r="F109" s="55"/>
      <c r="G109" s="55"/>
      <c r="H109" s="55"/>
      <c r="I109" s="55"/>
      <c r="J109" s="55"/>
      <c r="K109" s="55">
        <f t="shared" ref="K109" si="11">$O109*K108</f>
        <v>0</v>
      </c>
      <c r="L109" s="55">
        <f>$O109*L108</f>
        <v>0</v>
      </c>
      <c r="M109" s="55"/>
      <c r="N109" s="55"/>
      <c r="O109" s="56">
        <f>'Planilha '!F307*('Planilha '!F6+1)</f>
        <v>0</v>
      </c>
      <c r="S109" s="277"/>
    </row>
    <row r="110" spans="1:19" ht="5.25" customHeight="1">
      <c r="A110" s="51"/>
      <c r="B110" s="52"/>
      <c r="C110" s="57"/>
      <c r="D110" s="57"/>
      <c r="E110" s="55"/>
      <c r="F110" s="61"/>
      <c r="G110" s="55"/>
      <c r="H110" s="55"/>
      <c r="I110" s="57"/>
      <c r="J110" s="57"/>
      <c r="K110" s="55"/>
      <c r="L110" s="61"/>
      <c r="M110" s="55"/>
      <c r="N110" s="55"/>
      <c r="O110" s="56"/>
      <c r="S110" s="277"/>
    </row>
    <row r="111" spans="1:19" ht="12.75">
      <c r="A111" s="185">
        <v>3300</v>
      </c>
      <c r="B111" s="52" t="s">
        <v>11</v>
      </c>
      <c r="C111" s="60"/>
      <c r="D111" s="60"/>
      <c r="E111" s="55"/>
      <c r="F111" s="61"/>
      <c r="G111" s="60"/>
      <c r="H111" s="60"/>
      <c r="I111" s="60"/>
      <c r="J111" s="53">
        <v>0</v>
      </c>
      <c r="K111" s="53">
        <v>0</v>
      </c>
      <c r="L111" s="53">
        <v>0</v>
      </c>
      <c r="M111" s="60"/>
      <c r="N111" s="60"/>
      <c r="O111" s="54">
        <f>SUM(C111:N111)</f>
        <v>0</v>
      </c>
      <c r="S111" s="277"/>
    </row>
    <row r="112" spans="1:19" ht="12.75">
      <c r="A112" s="51"/>
      <c r="B112" s="52"/>
      <c r="C112" s="55"/>
      <c r="D112" s="55"/>
      <c r="E112" s="55"/>
      <c r="F112" s="55"/>
      <c r="G112" s="55"/>
      <c r="H112" s="55"/>
      <c r="I112" s="55"/>
      <c r="J112" s="55">
        <f>$O112*J111</f>
        <v>0</v>
      </c>
      <c r="K112" s="55">
        <f t="shared" ref="K112" si="12">$O112*K111</f>
        <v>0</v>
      </c>
      <c r="L112" s="55">
        <f>$O112*L111</f>
        <v>0</v>
      </c>
      <c r="M112" s="55"/>
      <c r="N112" s="55"/>
      <c r="O112" s="56">
        <f>'Planilha '!F326*('Planilha '!F6+1)</f>
        <v>0</v>
      </c>
      <c r="S112" s="277"/>
    </row>
    <row r="113" spans="1:19" ht="5.25" customHeight="1">
      <c r="A113" s="51"/>
      <c r="B113" s="52"/>
      <c r="C113" s="57"/>
      <c r="D113" s="57"/>
      <c r="E113" s="55"/>
      <c r="F113" s="61"/>
      <c r="G113" s="55"/>
      <c r="H113" s="55"/>
      <c r="I113" s="57"/>
      <c r="J113" s="57"/>
      <c r="K113" s="55"/>
      <c r="L113" s="61"/>
      <c r="M113" s="55"/>
      <c r="N113" s="55"/>
      <c r="O113" s="56"/>
      <c r="S113" s="277"/>
    </row>
    <row r="114" spans="1:19" ht="12.75">
      <c r="A114" s="185">
        <v>3400</v>
      </c>
      <c r="B114" s="52" t="s">
        <v>12</v>
      </c>
      <c r="C114" s="60"/>
      <c r="D114" s="60"/>
      <c r="E114" s="55"/>
      <c r="F114" s="61"/>
      <c r="G114" s="60"/>
      <c r="H114" s="60"/>
      <c r="I114" s="60"/>
      <c r="J114" s="60"/>
      <c r="K114" s="53">
        <v>0</v>
      </c>
      <c r="L114" s="53">
        <v>0</v>
      </c>
      <c r="M114" s="53">
        <v>0</v>
      </c>
      <c r="N114" s="60"/>
      <c r="O114" s="54">
        <f>SUM(C114:N114)</f>
        <v>0</v>
      </c>
      <c r="S114" s="277"/>
    </row>
    <row r="115" spans="1:19" ht="12.75">
      <c r="A115" s="51"/>
      <c r="B115" s="52"/>
      <c r="C115" s="55"/>
      <c r="D115" s="55"/>
      <c r="E115" s="55"/>
      <c r="F115" s="55"/>
      <c r="G115" s="55"/>
      <c r="H115" s="55"/>
      <c r="I115" s="55"/>
      <c r="J115" s="55"/>
      <c r="K115" s="55">
        <f t="shared" ref="K115" si="13">$O115*K114</f>
        <v>0</v>
      </c>
      <c r="L115" s="55">
        <f>$O115*L114</f>
        <v>0</v>
      </c>
      <c r="M115" s="55">
        <f>$O115*M114</f>
        <v>0</v>
      </c>
      <c r="N115" s="55"/>
      <c r="O115" s="56">
        <f>'Planilha '!F373*('Planilha '!F6+1)</f>
        <v>0</v>
      </c>
      <c r="S115" s="277"/>
    </row>
    <row r="116" spans="1:19" ht="5.25" customHeight="1">
      <c r="A116" s="51"/>
      <c r="B116" s="52"/>
      <c r="C116" s="57"/>
      <c r="D116" s="57"/>
      <c r="E116" s="55"/>
      <c r="F116" s="61"/>
      <c r="G116" s="55"/>
      <c r="H116" s="55"/>
      <c r="I116" s="57"/>
      <c r="J116" s="57"/>
      <c r="K116" s="55"/>
      <c r="L116" s="61"/>
      <c r="M116" s="55"/>
      <c r="N116" s="55"/>
      <c r="O116" s="56"/>
      <c r="S116" s="277"/>
    </row>
    <row r="117" spans="1:19" ht="25.5">
      <c r="A117" s="185">
        <v>3500</v>
      </c>
      <c r="B117" s="52" t="s">
        <v>126</v>
      </c>
      <c r="C117" s="60"/>
      <c r="D117" s="60"/>
      <c r="E117" s="55"/>
      <c r="F117" s="53">
        <v>0</v>
      </c>
      <c r="G117" s="53">
        <v>0</v>
      </c>
      <c r="H117" s="53">
        <v>0</v>
      </c>
      <c r="I117" s="53">
        <v>0</v>
      </c>
      <c r="J117" s="60"/>
      <c r="K117" s="55"/>
      <c r="L117" s="61"/>
      <c r="M117" s="60"/>
      <c r="N117" s="60"/>
      <c r="O117" s="54">
        <f>SUM(C117:N117)</f>
        <v>0</v>
      </c>
      <c r="S117" s="277"/>
    </row>
    <row r="118" spans="1:19" ht="12.75">
      <c r="A118" s="51"/>
      <c r="B118" s="52"/>
      <c r="C118" s="55"/>
      <c r="D118" s="55"/>
      <c r="E118" s="55"/>
      <c r="F118" s="55">
        <f>$O118*F117</f>
        <v>0</v>
      </c>
      <c r="G118" s="55">
        <f>$O118*G117</f>
        <v>0</v>
      </c>
      <c r="H118" s="55">
        <f>$O118*H117</f>
        <v>0</v>
      </c>
      <c r="I118" s="55">
        <f>$O118*I117</f>
        <v>0</v>
      </c>
      <c r="J118" s="55"/>
      <c r="K118" s="55"/>
      <c r="L118" s="55"/>
      <c r="M118" s="55"/>
      <c r="N118" s="55"/>
      <c r="O118" s="56">
        <f>'Planilha '!F392*('Planilha '!F6+1)</f>
        <v>0</v>
      </c>
      <c r="S118" s="277"/>
    </row>
    <row r="119" spans="1:19" ht="5.25" customHeight="1">
      <c r="A119" s="51"/>
      <c r="B119" s="52"/>
      <c r="C119" s="57"/>
      <c r="D119" s="57"/>
      <c r="E119" s="55"/>
      <c r="F119" s="61"/>
      <c r="G119" s="55"/>
      <c r="H119" s="55"/>
      <c r="I119" s="57"/>
      <c r="J119" s="57"/>
      <c r="K119" s="55"/>
      <c r="L119" s="61"/>
      <c r="M119" s="55"/>
      <c r="N119" s="55"/>
      <c r="O119" s="56"/>
      <c r="S119" s="277"/>
    </row>
    <row r="120" spans="1:19" ht="12.75">
      <c r="A120" s="185">
        <v>3600</v>
      </c>
      <c r="B120" s="52" t="s">
        <v>68</v>
      </c>
      <c r="C120" s="60"/>
      <c r="D120" s="60"/>
      <c r="E120" s="55"/>
      <c r="F120" s="61"/>
      <c r="G120" s="60"/>
      <c r="H120" s="60"/>
      <c r="I120" s="60"/>
      <c r="J120" s="60"/>
      <c r="K120" s="55"/>
      <c r="L120" s="61"/>
      <c r="M120" s="53">
        <v>0</v>
      </c>
      <c r="N120" s="53">
        <v>0</v>
      </c>
      <c r="O120" s="54">
        <f>SUM(C120:N120)</f>
        <v>0</v>
      </c>
      <c r="S120" s="277"/>
    </row>
    <row r="121" spans="1:19" ht="12.75">
      <c r="A121" s="51"/>
      <c r="B121" s="52"/>
      <c r="C121" s="55"/>
      <c r="D121" s="55"/>
      <c r="E121" s="55"/>
      <c r="F121" s="55"/>
      <c r="G121" s="55"/>
      <c r="H121" s="55"/>
      <c r="I121" s="55"/>
      <c r="J121" s="55"/>
      <c r="K121" s="55"/>
      <c r="L121" s="55"/>
      <c r="M121" s="55">
        <f>$O121*M120</f>
        <v>0</v>
      </c>
      <c r="N121" s="55">
        <f>$O121*N120</f>
        <v>0</v>
      </c>
      <c r="O121" s="56">
        <f>'Planilha '!F396*('Planilha '!F6+1)</f>
        <v>0</v>
      </c>
      <c r="S121" s="277"/>
    </row>
    <row r="122" spans="1:19" ht="5.25" customHeight="1" thickBot="1">
      <c r="A122" s="51"/>
      <c r="B122" s="52"/>
      <c r="C122" s="57"/>
      <c r="D122" s="57"/>
      <c r="E122" s="55"/>
      <c r="F122" s="61"/>
      <c r="G122" s="55"/>
      <c r="H122" s="55"/>
      <c r="I122" s="57"/>
      <c r="J122" s="57"/>
      <c r="K122" s="55"/>
      <c r="L122" s="61"/>
      <c r="M122" s="55"/>
      <c r="N122" s="55"/>
      <c r="O122" s="56"/>
    </row>
    <row r="123" spans="1:19">
      <c r="A123" s="62"/>
      <c r="B123" s="63"/>
      <c r="C123" s="64"/>
      <c r="D123" s="64"/>
      <c r="E123" s="64"/>
      <c r="F123" s="64"/>
      <c r="G123" s="64"/>
      <c r="H123" s="64"/>
      <c r="I123" s="64"/>
      <c r="J123" s="64"/>
      <c r="K123" s="64"/>
      <c r="L123" s="64"/>
      <c r="M123" s="64"/>
      <c r="N123" s="141"/>
      <c r="O123" s="65"/>
    </row>
    <row r="124" spans="1:19">
      <c r="A124" s="66"/>
      <c r="B124" s="67" t="s">
        <v>26</v>
      </c>
      <c r="C124" s="68">
        <f>C16+C19+C22+C25+C28+C31+C34+C37+C40+C43+C46+C49+C52+C55+C58+C61+C64+C67+C70+C73+C76+C79+C82+C85+C88+C91+C94+C97+C100+C103+C106+C109+C112+C115+C118+C121</f>
        <v>0</v>
      </c>
      <c r="D124" s="68">
        <f t="shared" ref="D124:N124" si="14">D16+D19+D22+D25+D28+D31+D34+D37+D40+D43+D46+D49+D52+D55+D58+D61+D64+D67+D70+D73+D76+D79+D82+D85+D88+D91+D94+D97+D100+D103+D106+D109+D112+D115+D118+D121</f>
        <v>0</v>
      </c>
      <c r="E124" s="68">
        <f t="shared" si="14"/>
        <v>0</v>
      </c>
      <c r="F124" s="68">
        <f t="shared" si="14"/>
        <v>0</v>
      </c>
      <c r="G124" s="68">
        <f t="shared" si="14"/>
        <v>0</v>
      </c>
      <c r="H124" s="68">
        <f t="shared" si="14"/>
        <v>0</v>
      </c>
      <c r="I124" s="68">
        <f t="shared" si="14"/>
        <v>0</v>
      </c>
      <c r="J124" s="68">
        <f t="shared" si="14"/>
        <v>0</v>
      </c>
      <c r="K124" s="68">
        <f t="shared" si="14"/>
        <v>0</v>
      </c>
      <c r="L124" s="68">
        <f t="shared" si="14"/>
        <v>0</v>
      </c>
      <c r="M124" s="68">
        <f t="shared" si="14"/>
        <v>0</v>
      </c>
      <c r="N124" s="68">
        <f t="shared" si="14"/>
        <v>0</v>
      </c>
      <c r="O124" s="143">
        <f>C124+D124+E124+F124+G124+H124+I124+J124+K124+L124+M124+N124</f>
        <v>0</v>
      </c>
    </row>
    <row r="125" spans="1:19" ht="12.75" thickBot="1">
      <c r="A125" s="69"/>
      <c r="B125" s="70"/>
      <c r="C125" s="71"/>
      <c r="D125" s="71"/>
      <c r="E125" s="71"/>
      <c r="F125" s="71"/>
      <c r="G125" s="71"/>
      <c r="H125" s="71"/>
      <c r="I125" s="71"/>
      <c r="J125" s="71"/>
      <c r="K125" s="71"/>
      <c r="L125" s="71"/>
      <c r="M125" s="71"/>
      <c r="N125" s="142"/>
      <c r="O125" s="72"/>
    </row>
    <row r="126" spans="1:19">
      <c r="A126" s="74"/>
      <c r="B126" s="67"/>
      <c r="C126" s="75"/>
      <c r="D126" s="75"/>
      <c r="E126" s="75"/>
      <c r="F126" s="76"/>
      <c r="G126" s="279"/>
      <c r="H126" s="279"/>
      <c r="I126" s="75"/>
      <c r="J126" s="75"/>
      <c r="K126" s="75"/>
      <c r="L126" s="76"/>
      <c r="M126" s="76"/>
      <c r="N126" s="76"/>
      <c r="O126" s="77"/>
      <c r="Q126" s="73"/>
    </row>
    <row r="127" spans="1:19">
      <c r="A127" s="74"/>
      <c r="B127" s="67"/>
      <c r="C127" s="75"/>
      <c r="D127" s="75"/>
      <c r="E127" s="305"/>
      <c r="F127" s="305"/>
      <c r="G127" s="301"/>
      <c r="H127" s="301"/>
      <c r="I127" s="75"/>
      <c r="J127" s="75"/>
      <c r="K127" s="305"/>
      <c r="L127" s="305"/>
      <c r="M127" s="301"/>
      <c r="N127" s="301"/>
      <c r="O127" s="280"/>
      <c r="Q127" s="73"/>
    </row>
    <row r="128" spans="1:19">
      <c r="A128" s="78"/>
      <c r="B128" s="20"/>
      <c r="C128" s="20"/>
      <c r="D128" s="79"/>
      <c r="E128" s="304"/>
      <c r="F128" s="304"/>
      <c r="G128" s="302"/>
      <c r="H128" s="303"/>
      <c r="I128" s="20"/>
      <c r="J128" s="79"/>
      <c r="K128" s="304"/>
      <c r="L128" s="304"/>
      <c r="M128" s="302"/>
      <c r="N128" s="303"/>
      <c r="O128" s="80"/>
      <c r="Q128" s="73"/>
    </row>
    <row r="129" spans="1:17">
      <c r="A129" s="81"/>
      <c r="B129" s="16"/>
      <c r="C129" s="16"/>
      <c r="D129" s="82"/>
      <c r="E129" s="304"/>
      <c r="F129" s="304"/>
      <c r="G129" s="302"/>
      <c r="H129" s="303"/>
      <c r="I129" s="16"/>
      <c r="J129" s="82"/>
      <c r="K129" s="304"/>
      <c r="L129" s="304"/>
      <c r="M129" s="302"/>
      <c r="N129" s="303"/>
      <c r="O129" s="83"/>
      <c r="Q129" s="73"/>
    </row>
    <row r="130" spans="1:17">
      <c r="A130" s="81"/>
      <c r="B130" s="16"/>
      <c r="C130" s="16"/>
      <c r="D130" s="82"/>
      <c r="F130" s="16"/>
      <c r="G130" s="16"/>
      <c r="H130" s="16"/>
      <c r="I130" s="16"/>
      <c r="J130" s="82"/>
      <c r="L130" s="16"/>
      <c r="M130" s="16"/>
      <c r="N130" s="16"/>
      <c r="O130" s="83"/>
      <c r="Q130" s="73"/>
    </row>
    <row r="131" spans="1:17">
      <c r="A131" s="81"/>
      <c r="B131" s="16"/>
      <c r="C131" s="16"/>
      <c r="D131" s="82"/>
      <c r="F131" s="16"/>
      <c r="G131" s="16"/>
      <c r="H131" s="16"/>
      <c r="I131" s="16"/>
      <c r="J131" s="82"/>
      <c r="L131" s="16"/>
      <c r="M131" s="16"/>
      <c r="N131" s="16"/>
      <c r="O131" s="83"/>
      <c r="Q131" s="73"/>
    </row>
    <row r="132" spans="1:17">
      <c r="A132" s="81"/>
      <c r="B132" s="16"/>
      <c r="C132" s="16"/>
      <c r="D132" s="82"/>
      <c r="F132" s="16"/>
      <c r="G132" s="16"/>
      <c r="H132" s="16"/>
      <c r="I132" s="16"/>
      <c r="J132" s="82"/>
      <c r="L132" s="16"/>
      <c r="M132" s="16"/>
      <c r="N132" s="16"/>
      <c r="O132" s="83"/>
      <c r="Q132" s="73"/>
    </row>
    <row r="133" spans="1:17">
      <c r="A133" s="81"/>
      <c r="B133" s="16"/>
      <c r="C133" s="16"/>
      <c r="D133" s="82"/>
      <c r="F133" s="16"/>
      <c r="G133" s="16"/>
      <c r="H133" s="16"/>
      <c r="I133" s="16"/>
      <c r="J133" s="82"/>
      <c r="L133" s="16"/>
      <c r="M133" s="16"/>
      <c r="N133" s="16"/>
      <c r="O133" s="83"/>
      <c r="Q133" s="73"/>
    </row>
    <row r="134" spans="1:17">
      <c r="A134" s="81"/>
      <c r="B134" s="16"/>
      <c r="C134" s="16"/>
      <c r="D134" s="82"/>
      <c r="F134" s="16"/>
      <c r="G134" s="16"/>
      <c r="H134" s="16"/>
      <c r="I134" s="16"/>
      <c r="J134" s="82"/>
      <c r="L134" s="16"/>
      <c r="M134" s="16"/>
      <c r="N134" s="16"/>
      <c r="O134" s="83"/>
      <c r="Q134" s="73"/>
    </row>
    <row r="135" spans="1:17" ht="12.75" thickBot="1">
      <c r="A135" s="84"/>
      <c r="B135" s="85"/>
      <c r="C135" s="85"/>
      <c r="D135" s="85"/>
      <c r="E135" s="85"/>
      <c r="F135" s="85"/>
      <c r="G135" s="85"/>
      <c r="H135" s="85"/>
      <c r="I135" s="85"/>
      <c r="J135" s="85"/>
      <c r="K135" s="85"/>
      <c r="L135" s="85"/>
      <c r="M135" s="85"/>
      <c r="N135" s="85"/>
      <c r="O135" s="86"/>
      <c r="Q135" s="73"/>
    </row>
    <row r="136" spans="1:17">
      <c r="A136" s="87"/>
      <c r="B136" s="88"/>
      <c r="C136" s="89"/>
      <c r="D136" s="89"/>
      <c r="E136" s="89"/>
      <c r="F136" s="89"/>
      <c r="G136" s="89"/>
      <c r="H136" s="89"/>
      <c r="I136" s="89"/>
      <c r="J136" s="89"/>
      <c r="K136" s="89"/>
      <c r="L136" s="89"/>
      <c r="M136" s="89"/>
      <c r="N136" s="89"/>
      <c r="O136" s="89"/>
    </row>
    <row r="137" spans="1:17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</row>
    <row r="138" spans="1:17">
      <c r="A138" s="9"/>
      <c r="O138" s="90"/>
    </row>
    <row r="139" spans="1:17">
      <c r="A139" s="17"/>
      <c r="O139" s="16"/>
    </row>
    <row r="140" spans="1:17">
      <c r="A140" s="11"/>
      <c r="B140" s="20"/>
      <c r="C140" s="20"/>
      <c r="D140" s="11"/>
      <c r="E140" s="11"/>
      <c r="F140" s="91"/>
      <c r="G140" s="91"/>
      <c r="H140" s="91"/>
      <c r="I140" s="20"/>
      <c r="J140" s="11"/>
      <c r="K140" s="11"/>
      <c r="L140" s="91"/>
      <c r="M140" s="91"/>
      <c r="N140" s="91"/>
      <c r="O140" s="92"/>
    </row>
    <row r="141" spans="1:17">
      <c r="A141" s="17"/>
      <c r="B141" s="16"/>
      <c r="C141" s="16"/>
      <c r="D141" s="17"/>
      <c r="E141" s="17"/>
      <c r="F141" s="17"/>
      <c r="G141" s="17"/>
      <c r="H141" s="17"/>
      <c r="I141" s="16"/>
      <c r="J141" s="17"/>
      <c r="K141" s="17"/>
      <c r="L141" s="17"/>
      <c r="M141" s="17"/>
      <c r="N141" s="17"/>
      <c r="O141" s="16"/>
    </row>
    <row r="142" spans="1:17">
      <c r="A142" s="9"/>
      <c r="B142" s="20"/>
      <c r="C142" s="20"/>
      <c r="D142" s="11"/>
      <c r="E142" s="11"/>
      <c r="F142" s="11"/>
      <c r="G142" s="11"/>
      <c r="H142" s="11"/>
      <c r="I142" s="20"/>
      <c r="J142" s="11"/>
      <c r="K142" s="11"/>
      <c r="L142" s="11"/>
      <c r="M142" s="11"/>
      <c r="N142" s="11"/>
      <c r="O142" s="9"/>
    </row>
    <row r="143" spans="1:17">
      <c r="A143" s="9"/>
      <c r="B143" s="20"/>
      <c r="C143" s="20"/>
      <c r="D143" s="11"/>
      <c r="E143" s="11"/>
      <c r="F143" s="11"/>
      <c r="G143" s="11"/>
      <c r="H143" s="11"/>
      <c r="I143" s="20"/>
      <c r="J143" s="11"/>
      <c r="K143" s="11"/>
      <c r="L143" s="11"/>
      <c r="M143" s="11"/>
      <c r="N143" s="11"/>
      <c r="O143" s="9"/>
    </row>
    <row r="144" spans="1:17">
      <c r="A144" s="9"/>
      <c r="B144" s="20"/>
      <c r="C144" s="20"/>
      <c r="D144" s="11"/>
      <c r="E144" s="11"/>
      <c r="F144" s="11"/>
      <c r="G144" s="11"/>
      <c r="H144" s="11"/>
      <c r="I144" s="20"/>
      <c r="J144" s="11"/>
      <c r="K144" s="11"/>
      <c r="L144" s="11"/>
      <c r="M144" s="11"/>
      <c r="N144" s="11"/>
      <c r="O144" s="9"/>
    </row>
    <row r="145" spans="1:15">
      <c r="A145" s="9"/>
      <c r="B145" s="20"/>
      <c r="C145" s="20"/>
      <c r="D145" s="11"/>
      <c r="E145" s="11"/>
      <c r="F145" s="11"/>
      <c r="G145" s="11"/>
      <c r="H145" s="11"/>
      <c r="I145" s="20"/>
      <c r="J145" s="11"/>
      <c r="K145" s="11"/>
      <c r="L145" s="11"/>
      <c r="M145" s="11"/>
      <c r="N145" s="11"/>
      <c r="O145" s="9"/>
    </row>
    <row r="146" spans="1:15">
      <c r="A146" s="9"/>
      <c r="B146" s="20"/>
      <c r="C146" s="20"/>
      <c r="D146" s="11"/>
      <c r="E146" s="11"/>
      <c r="F146" s="11"/>
      <c r="G146" s="11"/>
      <c r="H146" s="11"/>
      <c r="I146" s="20"/>
      <c r="J146" s="11"/>
      <c r="K146" s="11"/>
      <c r="L146" s="11"/>
      <c r="M146" s="11"/>
      <c r="N146" s="11"/>
      <c r="O146" s="9"/>
    </row>
    <row r="147" spans="1:15">
      <c r="A147" s="17"/>
      <c r="B147" s="16"/>
      <c r="C147" s="9"/>
      <c r="D147" s="9"/>
      <c r="E147" s="9"/>
      <c r="F147" s="11"/>
      <c r="G147" s="11"/>
      <c r="H147" s="11"/>
      <c r="I147" s="9"/>
      <c r="J147" s="9"/>
      <c r="K147" s="9"/>
      <c r="L147" s="11"/>
      <c r="M147" s="11"/>
      <c r="N147" s="11"/>
      <c r="O147" s="17"/>
    </row>
    <row r="148" spans="1:15">
      <c r="A148" s="29"/>
      <c r="C148" s="27"/>
      <c r="D148" s="28"/>
      <c r="E148" s="28"/>
      <c r="F148" s="29"/>
      <c r="G148" s="29"/>
      <c r="H148" s="29"/>
      <c r="I148" s="27"/>
      <c r="J148" s="28"/>
      <c r="K148" s="28"/>
      <c r="L148" s="29"/>
      <c r="M148" s="29"/>
      <c r="N148" s="29"/>
      <c r="O148" s="28"/>
    </row>
    <row r="149" spans="1:15">
      <c r="A149" s="93"/>
      <c r="B149" s="94"/>
      <c r="C149" s="94"/>
      <c r="D149" s="94"/>
      <c r="E149" s="94"/>
      <c r="F149" s="94"/>
      <c r="G149" s="94"/>
      <c r="H149" s="94"/>
      <c r="I149" s="94"/>
      <c r="J149" s="94"/>
      <c r="K149" s="94"/>
      <c r="L149" s="94"/>
      <c r="M149" s="94"/>
      <c r="N149" s="94"/>
      <c r="O149" s="94"/>
    </row>
    <row r="150" spans="1:15">
      <c r="A150" s="94"/>
      <c r="B150" s="94"/>
      <c r="C150" s="94"/>
      <c r="D150" s="94"/>
      <c r="E150" s="94"/>
      <c r="F150" s="94"/>
      <c r="G150" s="94"/>
      <c r="H150" s="94"/>
      <c r="I150" s="94"/>
      <c r="J150" s="94"/>
      <c r="K150" s="94"/>
      <c r="L150" s="94"/>
      <c r="M150" s="94"/>
      <c r="N150" s="94"/>
      <c r="O150" s="94"/>
    </row>
    <row r="151" spans="1:15">
      <c r="A151" s="94"/>
      <c r="B151" s="95"/>
      <c r="C151" s="94"/>
      <c r="D151" s="94"/>
      <c r="E151" s="94"/>
      <c r="F151" s="94"/>
      <c r="G151" s="94"/>
      <c r="H151" s="94"/>
      <c r="I151" s="94"/>
      <c r="J151" s="94"/>
      <c r="K151" s="94"/>
      <c r="L151" s="94"/>
      <c r="M151" s="94"/>
      <c r="N151" s="94"/>
      <c r="O151" s="94"/>
    </row>
    <row r="152" spans="1:15">
      <c r="A152" s="87"/>
      <c r="B152" s="88"/>
      <c r="C152" s="89"/>
      <c r="D152" s="89"/>
      <c r="E152" s="89"/>
      <c r="F152" s="89"/>
      <c r="G152" s="89"/>
      <c r="H152" s="89"/>
      <c r="I152" s="89"/>
      <c r="J152" s="89"/>
      <c r="K152" s="89"/>
      <c r="L152" s="89"/>
      <c r="M152" s="89"/>
      <c r="N152" s="89"/>
      <c r="O152" s="89"/>
    </row>
    <row r="153" spans="1:15">
      <c r="A153" s="87"/>
      <c r="B153" s="96"/>
      <c r="C153" s="97"/>
      <c r="D153" s="97"/>
      <c r="E153" s="97"/>
      <c r="F153" s="97"/>
      <c r="G153" s="97"/>
      <c r="H153" s="97"/>
      <c r="I153" s="97"/>
      <c r="J153" s="97"/>
      <c r="K153" s="97"/>
      <c r="L153" s="97"/>
      <c r="M153" s="97"/>
      <c r="N153" s="97"/>
      <c r="O153" s="89"/>
    </row>
    <row r="154" spans="1:15">
      <c r="A154" s="87"/>
      <c r="B154" s="96"/>
      <c r="C154" s="98"/>
      <c r="D154" s="98"/>
      <c r="E154" s="98"/>
      <c r="F154" s="98"/>
      <c r="G154" s="98"/>
      <c r="H154" s="98"/>
      <c r="I154" s="98"/>
      <c r="J154" s="98"/>
      <c r="K154" s="98"/>
      <c r="L154" s="98"/>
      <c r="M154" s="98"/>
      <c r="N154" s="98"/>
      <c r="O154" s="98"/>
    </row>
    <row r="155" spans="1:15">
      <c r="A155" s="87"/>
      <c r="B155" s="96"/>
      <c r="C155" s="99"/>
      <c r="D155" s="99"/>
      <c r="E155" s="99"/>
      <c r="F155" s="99"/>
      <c r="G155" s="99"/>
      <c r="H155" s="99"/>
      <c r="I155" s="99"/>
      <c r="J155" s="99"/>
      <c r="K155" s="99"/>
      <c r="L155" s="99"/>
      <c r="M155" s="99"/>
      <c r="N155" s="99"/>
      <c r="O155" s="98"/>
    </row>
    <row r="156" spans="1:15">
      <c r="A156" s="87"/>
      <c r="B156" s="96"/>
      <c r="C156" s="97"/>
      <c r="D156" s="97"/>
      <c r="E156" s="100"/>
      <c r="F156" s="100"/>
      <c r="G156" s="100"/>
      <c r="H156" s="100"/>
      <c r="I156" s="97"/>
      <c r="J156" s="97"/>
      <c r="K156" s="100"/>
      <c r="L156" s="100"/>
      <c r="M156" s="100"/>
      <c r="N156" s="100"/>
      <c r="O156" s="89"/>
    </row>
    <row r="157" spans="1:15">
      <c r="A157" s="87"/>
      <c r="B157" s="96"/>
      <c r="C157" s="98"/>
      <c r="D157" s="98"/>
      <c r="E157" s="98"/>
      <c r="F157" s="98"/>
      <c r="G157" s="98"/>
      <c r="H157" s="98"/>
      <c r="I157" s="98"/>
      <c r="J157" s="98"/>
      <c r="K157" s="98"/>
      <c r="L157" s="98"/>
      <c r="M157" s="98"/>
      <c r="N157" s="98"/>
      <c r="O157" s="98"/>
    </row>
    <row r="158" spans="1:15">
      <c r="A158" s="87"/>
      <c r="B158" s="96"/>
      <c r="C158" s="99"/>
      <c r="D158" s="99"/>
      <c r="E158" s="99"/>
      <c r="F158" s="99"/>
      <c r="G158" s="99"/>
      <c r="H158" s="99"/>
      <c r="I158" s="99"/>
      <c r="J158" s="99"/>
      <c r="K158" s="99"/>
      <c r="L158" s="99"/>
      <c r="M158" s="99"/>
      <c r="N158" s="99"/>
      <c r="O158" s="98"/>
    </row>
    <row r="159" spans="1:15">
      <c r="A159" s="87"/>
      <c r="B159" s="96"/>
      <c r="C159" s="97"/>
      <c r="D159" s="97"/>
      <c r="E159" s="97"/>
      <c r="F159" s="100"/>
      <c r="G159" s="100"/>
      <c r="H159" s="100"/>
      <c r="I159" s="97"/>
      <c r="J159" s="97"/>
      <c r="K159" s="97"/>
      <c r="L159" s="100"/>
      <c r="M159" s="100"/>
      <c r="N159" s="100"/>
      <c r="O159" s="89"/>
    </row>
    <row r="160" spans="1:15">
      <c r="A160" s="87"/>
      <c r="B160" s="96"/>
      <c r="C160" s="98"/>
      <c r="D160" s="98"/>
      <c r="E160" s="98"/>
      <c r="F160" s="98"/>
      <c r="G160" s="98"/>
      <c r="H160" s="98"/>
      <c r="I160" s="98"/>
      <c r="J160" s="98"/>
      <c r="K160" s="98"/>
      <c r="L160" s="98"/>
      <c r="M160" s="98"/>
      <c r="N160" s="98"/>
      <c r="O160" s="98"/>
    </row>
    <row r="161" spans="1:15">
      <c r="A161" s="87"/>
      <c r="B161" s="96"/>
      <c r="C161" s="99"/>
      <c r="D161" s="99"/>
      <c r="E161" s="99"/>
      <c r="F161" s="99"/>
      <c r="G161" s="99"/>
      <c r="H161" s="99"/>
      <c r="I161" s="99"/>
      <c r="J161" s="99"/>
      <c r="K161" s="99"/>
      <c r="L161" s="99"/>
      <c r="M161" s="99"/>
      <c r="N161" s="99"/>
      <c r="O161" s="98"/>
    </row>
    <row r="162" spans="1:15">
      <c r="A162" s="101"/>
      <c r="B162" s="96"/>
      <c r="C162" s="98"/>
      <c r="D162" s="102"/>
      <c r="E162" s="102"/>
      <c r="F162" s="103"/>
      <c r="G162" s="103"/>
      <c r="H162" s="103"/>
      <c r="I162" s="98"/>
      <c r="J162" s="102"/>
      <c r="K162" s="102"/>
      <c r="L162" s="103"/>
      <c r="M162" s="103"/>
      <c r="N162" s="103"/>
      <c r="O162" s="103"/>
    </row>
    <row r="163" spans="1:15">
      <c r="A163" s="103"/>
      <c r="B163" s="67"/>
      <c r="C163" s="98"/>
      <c r="D163" s="98"/>
      <c r="E163" s="98"/>
      <c r="F163" s="98"/>
      <c r="G163" s="98"/>
      <c r="H163" s="98"/>
      <c r="I163" s="98"/>
      <c r="J163" s="98"/>
      <c r="K163" s="98"/>
      <c r="L163" s="98"/>
      <c r="M163" s="98"/>
      <c r="N163" s="98"/>
      <c r="O163" s="98"/>
    </row>
    <row r="164" spans="1:15">
      <c r="A164" s="103"/>
      <c r="B164" s="67"/>
      <c r="C164" s="104"/>
      <c r="D164" s="104"/>
      <c r="E164" s="104"/>
      <c r="F164" s="104"/>
      <c r="G164" s="104"/>
      <c r="H164" s="104"/>
      <c r="I164" s="104"/>
      <c r="J164" s="104"/>
      <c r="K164" s="104"/>
      <c r="L164" s="104"/>
      <c r="M164" s="104"/>
      <c r="N164" s="104"/>
      <c r="O164" s="104"/>
    </row>
    <row r="165" spans="1:15">
      <c r="A165" s="103"/>
      <c r="B165" s="96"/>
      <c r="C165" s="98"/>
      <c r="D165" s="105"/>
      <c r="E165" s="105"/>
      <c r="F165" s="105"/>
      <c r="G165" s="105"/>
      <c r="H165" s="105"/>
      <c r="I165" s="98"/>
      <c r="J165" s="105"/>
      <c r="K165" s="105"/>
      <c r="L165" s="105"/>
      <c r="M165" s="105"/>
      <c r="N165" s="105"/>
      <c r="O165" s="103"/>
    </row>
    <row r="166" spans="1:15">
      <c r="A166" s="103"/>
      <c r="B166" s="67"/>
      <c r="C166" s="98"/>
      <c r="D166" s="98"/>
      <c r="E166" s="98"/>
      <c r="F166" s="98"/>
      <c r="G166" s="98"/>
      <c r="H166" s="98"/>
      <c r="I166" s="98"/>
      <c r="J166" s="98"/>
      <c r="K166" s="98"/>
      <c r="L166" s="98"/>
      <c r="M166" s="98"/>
      <c r="N166" s="98"/>
      <c r="O166" s="103"/>
    </row>
    <row r="167" spans="1:15">
      <c r="A167" s="76"/>
      <c r="B167" s="67"/>
      <c r="C167" s="75"/>
      <c r="D167" s="75"/>
      <c r="E167" s="75"/>
      <c r="F167" s="76"/>
      <c r="G167" s="76"/>
      <c r="H167" s="76"/>
      <c r="I167" s="75"/>
      <c r="J167" s="75"/>
      <c r="K167" s="75"/>
      <c r="L167" s="76"/>
      <c r="M167" s="76"/>
      <c r="N167" s="76"/>
      <c r="O167" s="75"/>
    </row>
    <row r="168" spans="1:15">
      <c r="A168" s="75"/>
      <c r="B168" s="67"/>
      <c r="C168" s="104"/>
      <c r="D168" s="104"/>
      <c r="E168" s="104"/>
      <c r="F168" s="104"/>
      <c r="G168" s="104"/>
      <c r="H168" s="104"/>
      <c r="I168" s="104"/>
      <c r="J168" s="104"/>
      <c r="K168" s="104"/>
      <c r="L168" s="104"/>
      <c r="M168" s="104"/>
      <c r="N168" s="104"/>
      <c r="O168" s="106"/>
    </row>
    <row r="169" spans="1:15">
      <c r="A169" s="67"/>
      <c r="B169" s="75"/>
      <c r="C169" s="67"/>
      <c r="D169" s="107"/>
      <c r="E169" s="107"/>
      <c r="F169" s="107"/>
      <c r="G169" s="107"/>
      <c r="H169" s="107"/>
      <c r="I169" s="67"/>
      <c r="J169" s="107"/>
      <c r="K169" s="107"/>
      <c r="L169" s="107"/>
      <c r="M169" s="107"/>
      <c r="N169" s="107"/>
      <c r="O169" s="107"/>
    </row>
    <row r="170" spans="1:15">
      <c r="A170" s="67"/>
      <c r="B170" s="67"/>
      <c r="C170" s="97"/>
      <c r="D170" s="97"/>
      <c r="E170" s="97"/>
      <c r="F170" s="97"/>
      <c r="G170" s="97"/>
      <c r="H170" s="97"/>
      <c r="I170" s="97"/>
      <c r="J170" s="97"/>
      <c r="K170" s="97"/>
      <c r="L170" s="97"/>
      <c r="M170" s="97"/>
      <c r="N170" s="97"/>
      <c r="O170" s="100"/>
    </row>
    <row r="171" spans="1:15">
      <c r="A171" s="108"/>
      <c r="B171" s="109"/>
      <c r="C171" s="108"/>
      <c r="D171" s="82"/>
      <c r="E171" s="82"/>
      <c r="F171" s="82"/>
      <c r="G171" s="82"/>
      <c r="H171" s="82"/>
      <c r="I171" s="108"/>
      <c r="J171" s="82"/>
      <c r="K171" s="82"/>
      <c r="L171" s="82"/>
      <c r="M171" s="82"/>
      <c r="N171" s="82"/>
      <c r="O171" s="82"/>
    </row>
    <row r="172" spans="1:15">
      <c r="A172" s="108"/>
      <c r="B172" s="109"/>
      <c r="C172" s="110"/>
      <c r="D172" s="79"/>
      <c r="E172" s="79"/>
      <c r="F172" s="79"/>
      <c r="G172" s="79"/>
      <c r="H172" s="79"/>
      <c r="I172" s="110"/>
      <c r="J172" s="79"/>
      <c r="K172" s="79"/>
      <c r="L172" s="79"/>
      <c r="M172" s="79"/>
      <c r="N172" s="79"/>
      <c r="O172" s="82"/>
    </row>
    <row r="173" spans="1:15">
      <c r="A173" s="108"/>
      <c r="B173" s="109"/>
      <c r="C173" s="110"/>
      <c r="D173" s="79"/>
      <c r="E173" s="79"/>
      <c r="F173" s="79"/>
      <c r="G173" s="79"/>
      <c r="H173" s="79"/>
      <c r="I173" s="110"/>
      <c r="J173" s="79"/>
      <c r="K173" s="79"/>
      <c r="L173" s="79"/>
      <c r="M173" s="79"/>
      <c r="N173" s="79"/>
      <c r="O173" s="82"/>
    </row>
    <row r="174" spans="1:15">
      <c r="A174" s="108"/>
      <c r="O174" s="82"/>
    </row>
    <row r="175" spans="1:15">
      <c r="A175" s="108"/>
      <c r="O175" s="82"/>
    </row>
    <row r="176" spans="1:15">
      <c r="A176" s="108"/>
      <c r="B176" s="16"/>
      <c r="C176" s="96"/>
      <c r="D176" s="16"/>
      <c r="E176" s="82"/>
      <c r="F176" s="82"/>
      <c r="G176" s="82"/>
      <c r="H176" s="82"/>
      <c r="I176" s="96"/>
      <c r="J176" s="16"/>
      <c r="K176" s="82"/>
      <c r="L176" s="82"/>
      <c r="M176" s="82"/>
      <c r="N176" s="82"/>
      <c r="O176" s="82"/>
    </row>
    <row r="177" spans="1:15">
      <c r="A177" s="108"/>
      <c r="B177" s="16"/>
      <c r="C177" s="96"/>
      <c r="D177" s="16"/>
      <c r="E177" s="82"/>
      <c r="F177" s="82"/>
      <c r="G177" s="82"/>
      <c r="H177" s="82"/>
      <c r="I177" s="96"/>
      <c r="J177" s="16"/>
      <c r="K177" s="82"/>
      <c r="L177" s="82"/>
      <c r="M177" s="82"/>
      <c r="N177" s="82"/>
      <c r="O177" s="82"/>
    </row>
    <row r="178" spans="1:15">
      <c r="A178" s="108"/>
      <c r="B178" s="16"/>
      <c r="C178" s="96"/>
      <c r="D178" s="16"/>
      <c r="E178" s="82"/>
      <c r="F178" s="82"/>
      <c r="G178" s="82"/>
      <c r="H178" s="82"/>
      <c r="I178" s="96"/>
      <c r="J178" s="16"/>
      <c r="K178" s="82"/>
      <c r="L178" s="82"/>
      <c r="M178" s="82"/>
      <c r="N178" s="82"/>
      <c r="O178" s="82"/>
    </row>
    <row r="179" spans="1:15">
      <c r="A179" s="108"/>
      <c r="B179" s="16"/>
      <c r="C179" s="96"/>
      <c r="D179" s="16"/>
      <c r="E179" s="82"/>
      <c r="F179" s="82"/>
      <c r="G179" s="82"/>
      <c r="H179" s="82"/>
      <c r="I179" s="96"/>
      <c r="J179" s="16"/>
      <c r="K179" s="82"/>
      <c r="L179" s="82"/>
      <c r="M179" s="82"/>
      <c r="N179" s="82"/>
      <c r="O179" s="82"/>
    </row>
    <row r="180" spans="1:15">
      <c r="A180" s="108"/>
      <c r="C180" s="20"/>
      <c r="D180" s="20"/>
      <c r="E180" s="79"/>
      <c r="I180" s="20"/>
      <c r="J180" s="20"/>
      <c r="K180" s="79"/>
      <c r="O180" s="82"/>
    </row>
    <row r="181" spans="1:15">
      <c r="A181" s="108"/>
      <c r="C181" s="16"/>
      <c r="D181" s="16"/>
      <c r="E181" s="82"/>
      <c r="I181" s="16"/>
      <c r="J181" s="16"/>
      <c r="K181" s="82"/>
      <c r="O181" s="82"/>
    </row>
    <row r="182" spans="1:15">
      <c r="A182" s="108"/>
      <c r="B182" s="16"/>
      <c r="C182" s="96"/>
      <c r="D182" s="16"/>
      <c r="E182" s="82"/>
      <c r="F182" s="82"/>
      <c r="G182" s="82"/>
      <c r="H182" s="82"/>
      <c r="I182" s="96"/>
      <c r="J182" s="16"/>
      <c r="K182" s="82"/>
      <c r="L182" s="82"/>
      <c r="M182" s="82"/>
      <c r="N182" s="82"/>
      <c r="O182" s="82"/>
    </row>
    <row r="183" spans="1:15">
      <c r="A183" s="111"/>
      <c r="B183" s="112"/>
      <c r="C183" s="113"/>
      <c r="D183" s="113"/>
      <c r="E183" s="113"/>
      <c r="F183" s="113"/>
      <c r="G183" s="113"/>
      <c r="H183" s="113"/>
      <c r="I183" s="113"/>
      <c r="J183" s="113"/>
      <c r="K183" s="113"/>
      <c r="L183" s="113"/>
      <c r="M183" s="113"/>
      <c r="N183" s="113"/>
      <c r="O183" s="110"/>
    </row>
    <row r="186" spans="1:15">
      <c r="C186" s="114"/>
      <c r="D186" s="114"/>
      <c r="E186" s="114"/>
      <c r="F186" s="114"/>
      <c r="G186" s="114"/>
      <c r="H186" s="114"/>
      <c r="I186" s="114"/>
      <c r="J186" s="114"/>
      <c r="K186" s="114"/>
      <c r="L186" s="114"/>
      <c r="M186" s="114"/>
      <c r="N186" s="114"/>
      <c r="O186" s="114"/>
    </row>
    <row r="188" spans="1:15">
      <c r="C188" s="115"/>
      <c r="D188" s="115"/>
      <c r="E188" s="115"/>
      <c r="F188" s="115"/>
      <c r="G188" s="115"/>
      <c r="H188" s="115"/>
      <c r="I188" s="115"/>
      <c r="J188" s="115"/>
      <c r="K188" s="115"/>
      <c r="L188" s="115"/>
      <c r="M188" s="115"/>
      <c r="N188" s="115"/>
    </row>
    <row r="193" spans="18:26">
      <c r="R193" s="116"/>
      <c r="S193" s="116"/>
      <c r="T193" s="116"/>
      <c r="U193" s="116"/>
      <c r="V193" s="116"/>
      <c r="W193" s="116"/>
      <c r="X193" s="116"/>
      <c r="Y193" s="116"/>
      <c r="Z193" s="116"/>
    </row>
  </sheetData>
  <mergeCells count="14">
    <mergeCell ref="C6:K6"/>
    <mergeCell ref="C11:N11"/>
    <mergeCell ref="G127:H127"/>
    <mergeCell ref="G129:H129"/>
    <mergeCell ref="G128:H128"/>
    <mergeCell ref="E129:F129"/>
    <mergeCell ref="E128:F128"/>
    <mergeCell ref="E127:F127"/>
    <mergeCell ref="K127:L127"/>
    <mergeCell ref="M127:N127"/>
    <mergeCell ref="K128:L128"/>
    <mergeCell ref="M128:N128"/>
    <mergeCell ref="K129:L129"/>
    <mergeCell ref="M129:N129"/>
  </mergeCells>
  <printOptions horizontalCentered="1"/>
  <pageMargins left="0.19685039370078741" right="0.19685039370078741" top="0.39370078740157483" bottom="0.39370078740157483" header="0.31496062992125984" footer="0.31496062992125984"/>
  <pageSetup paperSize="9" scale="51" orientation="portrait" r:id="rId1"/>
  <rowBreaks count="1" manualBreakCount="1">
    <brk id="5" max="14" man="1"/>
  </rowBreaks>
  <colBreaks count="1" manualBreakCount="1">
    <brk id="8" max="12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Planilha </vt:lpstr>
      <vt:lpstr>cronograma</vt:lpstr>
      <vt:lpstr>cronograma!Area_de_impressao</vt:lpstr>
      <vt:lpstr>'Planilha '!Area_de_impressao</vt:lpstr>
      <vt:lpstr>cronograma!Titulos_de_impressao</vt:lpstr>
      <vt:lpstr>'Planilha 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user</cp:lastModifiedBy>
  <cp:lastPrinted>2023-03-12T16:03:16Z</cp:lastPrinted>
  <dcterms:created xsi:type="dcterms:W3CDTF">2012-07-23T19:03:05Z</dcterms:created>
  <dcterms:modified xsi:type="dcterms:W3CDTF">2023-03-12T16:11:54Z</dcterms:modified>
</cp:coreProperties>
</file>