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MB\LICITAÇÕES\2023\PROC 11603-2022 - ORLA RAPHAEL - DADE\DLC\"/>
    </mc:Choice>
  </mc:AlternateContent>
  <bookViews>
    <workbookView xWindow="0" yWindow="0" windowWidth="28800" windowHeight="11835" tabRatio="790"/>
  </bookViews>
  <sheets>
    <sheet name="Planilha " sheetId="1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'Planilha '!$A$8:$F$8</definedName>
    <definedName name="_xlnm.Print_Area" localSheetId="1">cronograma!$A$1:$O$66</definedName>
    <definedName name="_xlnm.Print_Area" localSheetId="0">'Planilha '!$A$1:$F$820</definedName>
    <definedName name="CONCATENAR">CONCATENATE(#REF!," ",#REF!)</definedName>
    <definedName name="Dados.Lista.BDI">[1]DADOS!$T$37:$X$37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OFFSET([2]Cotações!$B$25,0,0):OFFSET([2]Cotações!$H$29,-1,0)</definedName>
    <definedName name="Import.Desoneracao" hidden="1">OFFSET([3]DADOS!$G$18,0,-1)</definedName>
    <definedName name="Import.Município" hidden="1">[3]DADOS!$F$6</definedName>
    <definedName name="INDICES">[2]Cotações!$B$22:OFFSET([2]Cotações!$I$24,-1,0)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COUNTA([2]Relatórios!$A:$A)-2</definedName>
    <definedName name="NumerEmpresa">3</definedName>
    <definedName name="NumerIndice">1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OFFSET([2]Relatórios!$A$5,1,0,NRELATORIOS)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ipoOrçamento">"LICITADO"</definedName>
    <definedName name="_xlnm.Print_Titles" localSheetId="0">'Planilha '!$1:$11</definedName>
    <definedName name="VTOTAL1">ROUND(PO.Quantidade*PO.PrecoUnitario,15-13*[5]Planilha!$X$7)</definedName>
  </definedNames>
  <calcPr calcId="152511" fullPrecision="0"/>
</workbook>
</file>

<file path=xl/calcChain.xml><?xml version="1.0" encoding="utf-8"?>
<calcChain xmlns="http://schemas.openxmlformats.org/spreadsheetml/2006/main">
  <c r="O52" i="9" l="1"/>
  <c r="O48" i="9" l="1"/>
  <c r="F22" i="11" l="1"/>
  <c r="F23" i="11"/>
  <c r="F24" i="11"/>
  <c r="F32" i="11" l="1"/>
  <c r="F33" i="11"/>
  <c r="F34" i="11" l="1"/>
  <c r="F35" i="11" s="1"/>
  <c r="O30" i="9" l="1"/>
  <c r="O33" i="9"/>
  <c r="O36" i="9"/>
  <c r="O39" i="9"/>
  <c r="O42" i="9"/>
  <c r="O45" i="9"/>
  <c r="O51" i="9"/>
  <c r="O27" i="9"/>
  <c r="O24" i="9"/>
  <c r="O21" i="9"/>
  <c r="O18" i="9"/>
  <c r="O15" i="9"/>
  <c r="F290" i="11" l="1"/>
  <c r="F15" i="11"/>
  <c r="F28" i="11"/>
  <c r="F29" i="11" s="1"/>
  <c r="F44" i="11" l="1"/>
  <c r="F40" i="11"/>
  <c r="F39" i="11"/>
  <c r="F41" i="11" l="1"/>
  <c r="F51" i="11"/>
  <c r="F16" i="11"/>
  <c r="F52" i="11" l="1"/>
  <c r="F17" i="11"/>
  <c r="F18" i="11" l="1"/>
  <c r="F55" i="11"/>
  <c r="F19" i="11" l="1"/>
  <c r="F57" i="11"/>
  <c r="F56" i="11"/>
  <c r="F45" i="11"/>
  <c r="F46" i="11" s="1"/>
  <c r="F61" i="11"/>
  <c r="F20" i="11" l="1"/>
  <c r="F66" i="11"/>
  <c r="F62" i="11"/>
  <c r="F58" i="11"/>
  <c r="F21" i="11" l="1"/>
  <c r="F63" i="11"/>
  <c r="F67" i="11"/>
  <c r="O16" i="9" l="1"/>
  <c r="F25" i="11"/>
  <c r="F72" i="11"/>
  <c r="F68" i="11"/>
  <c r="F69" i="11" s="1"/>
  <c r="M16" i="9" l="1"/>
  <c r="N16" i="9"/>
  <c r="K16" i="9"/>
  <c r="L16" i="9"/>
  <c r="H16" i="9"/>
  <c r="J16" i="9"/>
  <c r="F16" i="9"/>
  <c r="I16" i="9"/>
  <c r="G16" i="9"/>
  <c r="E16" i="9"/>
  <c r="C16" i="9"/>
  <c r="D16" i="9"/>
  <c r="F73" i="11"/>
  <c r="F76" i="11"/>
  <c r="F77" i="11" s="1"/>
  <c r="F85" i="11" l="1"/>
  <c r="F86" i="11" l="1"/>
  <c r="F105" i="11"/>
  <c r="F106" i="11" s="1"/>
  <c r="F80" i="11"/>
  <c r="F81" i="11"/>
  <c r="F82" i="11" l="1"/>
  <c r="F87" i="11"/>
  <c r="F93" i="11"/>
  <c r="F97" i="11" l="1"/>
  <c r="F94" i="11"/>
  <c r="F89" i="11"/>
  <c r="F88" i="11"/>
  <c r="F109" i="11"/>
  <c r="F98" i="11" l="1"/>
  <c r="F100" i="11" s="1"/>
  <c r="O19" i="9" s="1"/>
  <c r="F90" i="11"/>
  <c r="F110" i="11"/>
  <c r="F126" i="11"/>
  <c r="J19" i="9" l="1"/>
  <c r="I19" i="9"/>
  <c r="F135" i="11"/>
  <c r="F111" i="11"/>
  <c r="F127" i="11"/>
  <c r="F112" i="11" l="1"/>
  <c r="F145" i="11"/>
  <c r="F144" i="11"/>
  <c r="F128" i="11"/>
  <c r="F129" i="11"/>
  <c r="F136" i="11"/>
  <c r="F146" i="11" l="1"/>
  <c r="F130" i="11"/>
  <c r="F149" i="11"/>
  <c r="F150" i="11"/>
  <c r="F137" i="11"/>
  <c r="F113" i="11"/>
  <c r="F151" i="11" l="1"/>
  <c r="F138" i="11"/>
  <c r="F114" i="11"/>
  <c r="F154" i="11"/>
  <c r="F140" i="11" l="1"/>
  <c r="F139" i="11"/>
  <c r="F155" i="11"/>
  <c r="F163" i="11"/>
  <c r="F115" i="11"/>
  <c r="F141" i="11" l="1"/>
  <c r="F171" i="11"/>
  <c r="F164" i="11"/>
  <c r="F116" i="11"/>
  <c r="F156" i="11"/>
  <c r="F157" i="11"/>
  <c r="F158" i="11" l="1"/>
  <c r="O25" i="9" s="1"/>
  <c r="N25" i="9" s="1"/>
  <c r="F172" i="11"/>
  <c r="F165" i="11"/>
  <c r="F117" i="11"/>
  <c r="F190" i="11"/>
  <c r="F173" i="11" l="1"/>
  <c r="F218" i="11"/>
  <c r="F219" i="11" s="1"/>
  <c r="M25" i="9"/>
  <c r="F191" i="11"/>
  <c r="F166" i="11"/>
  <c r="F167" i="11"/>
  <c r="F206" i="11"/>
  <c r="F118" i="11"/>
  <c r="F168" i="11" l="1"/>
  <c r="F174" i="11"/>
  <c r="F192" i="11"/>
  <c r="F207" i="11"/>
  <c r="F119" i="11"/>
  <c r="F181" i="11" l="1"/>
  <c r="F175" i="11"/>
  <c r="F120" i="11"/>
  <c r="F193" i="11"/>
  <c r="F208" i="11"/>
  <c r="F222" i="11"/>
  <c r="F182" i="11" l="1"/>
  <c r="F176" i="11"/>
  <c r="F122" i="11"/>
  <c r="F121" i="11"/>
  <c r="F194" i="11"/>
  <c r="F228" i="11"/>
  <c r="F209" i="11"/>
  <c r="F223" i="11"/>
  <c r="F224" i="11"/>
  <c r="F183" i="11" l="1"/>
  <c r="F225" i="11"/>
  <c r="F123" i="11"/>
  <c r="O22" i="9" s="1"/>
  <c r="L22" i="9" s="1"/>
  <c r="F177" i="11"/>
  <c r="F229" i="11"/>
  <c r="F230" i="11"/>
  <c r="F234" i="11"/>
  <c r="F195" i="11"/>
  <c r="F211" i="11"/>
  <c r="F231" i="11" l="1"/>
  <c r="F178" i="11"/>
  <c r="F235" i="11"/>
  <c r="F212" i="11"/>
  <c r="K22" i="9"/>
  <c r="F196" i="11"/>
  <c r="F243" i="11"/>
  <c r="F242" i="11"/>
  <c r="F244" i="11" l="1"/>
  <c r="F179" i="11"/>
  <c r="F236" i="11"/>
  <c r="F214" i="11"/>
  <c r="F213" i="11"/>
  <c r="F247" i="11"/>
  <c r="F197" i="11"/>
  <c r="F248" i="11"/>
  <c r="F249" i="11" l="1"/>
  <c r="F215" i="11"/>
  <c r="F180" i="11"/>
  <c r="F184" i="11"/>
  <c r="F185" i="11" s="1"/>
  <c r="F198" i="11"/>
  <c r="F237" i="11"/>
  <c r="F238" i="11"/>
  <c r="F252" i="11"/>
  <c r="F253" i="11"/>
  <c r="F239" i="11" l="1"/>
  <c r="F254" i="11"/>
  <c r="O28" i="9"/>
  <c r="F199" i="11"/>
  <c r="F257" i="11"/>
  <c r="L28" i="9" l="1"/>
  <c r="K28" i="9"/>
  <c r="F200" i="11"/>
  <c r="F272" i="11"/>
  <c r="F201" i="11"/>
  <c r="F258" i="11"/>
  <c r="F202" i="11" l="1"/>
  <c r="F273" i="11"/>
  <c r="F259" i="11"/>
  <c r="F291" i="11"/>
  <c r="F322" i="11" l="1"/>
  <c r="F317" i="11"/>
  <c r="F292" i="11"/>
  <c r="F274" i="11"/>
  <c r="F260" i="11"/>
  <c r="F324" i="11" l="1"/>
  <c r="F318" i="11"/>
  <c r="F323" i="11"/>
  <c r="F275" i="11"/>
  <c r="F293" i="11"/>
  <c r="F276" i="11"/>
  <c r="F261" i="11"/>
  <c r="F325" i="11" l="1"/>
  <c r="F345" i="11"/>
  <c r="F262" i="11"/>
  <c r="F277" i="11"/>
  <c r="F279" i="11"/>
  <c r="F294" i="11"/>
  <c r="F326" i="11" l="1"/>
  <c r="F263" i="11"/>
  <c r="F367" i="11"/>
  <c r="F368" i="11"/>
  <c r="F346" i="11"/>
  <c r="F295" i="11"/>
  <c r="F278" i="11"/>
  <c r="F327" i="11" l="1"/>
  <c r="F347" i="11"/>
  <c r="F281" i="11"/>
  <c r="F372" i="11"/>
  <c r="F296" i="11"/>
  <c r="F264" i="11"/>
  <c r="F369" i="11"/>
  <c r="F329" i="11" l="1"/>
  <c r="F282" i="11"/>
  <c r="F265" i="11"/>
  <c r="F378" i="11"/>
  <c r="F348" i="11"/>
  <c r="F373" i="11"/>
  <c r="F297" i="11"/>
  <c r="F374" i="11"/>
  <c r="F330" i="11" l="1"/>
  <c r="F375" i="11"/>
  <c r="F266" i="11"/>
  <c r="F267" i="11"/>
  <c r="F396" i="11"/>
  <c r="F397" i="11" s="1"/>
  <c r="F283" i="11"/>
  <c r="F379" i="11"/>
  <c r="F387" i="11"/>
  <c r="F350" i="11"/>
  <c r="F298" i="11"/>
  <c r="F331" i="11" l="1"/>
  <c r="F268" i="11"/>
  <c r="F284" i="11"/>
  <c r="F380" i="11"/>
  <c r="F351" i="11"/>
  <c r="F299" i="11"/>
  <c r="F388" i="11"/>
  <c r="F332" i="11" l="1"/>
  <c r="F352" i="11"/>
  <c r="F400" i="11"/>
  <c r="F401" i="11"/>
  <c r="F381" i="11"/>
  <c r="F300" i="11"/>
  <c r="F285" i="11"/>
  <c r="F389" i="11"/>
  <c r="F333" i="11" l="1"/>
  <c r="F390" i="11"/>
  <c r="F402" i="11"/>
  <c r="F383" i="11"/>
  <c r="F286" i="11"/>
  <c r="F287" i="11" s="1"/>
  <c r="F353" i="11"/>
  <c r="F382" i="11"/>
  <c r="F405" i="11"/>
  <c r="F301" i="11"/>
  <c r="F334" i="11" l="1"/>
  <c r="F384" i="11"/>
  <c r="F302" i="11"/>
  <c r="F406" i="11"/>
  <c r="F355" i="11"/>
  <c r="F392" i="11"/>
  <c r="F391" i="11"/>
  <c r="F419" i="11"/>
  <c r="F335" i="11" l="1"/>
  <c r="F422" i="11"/>
  <c r="F421" i="11"/>
  <c r="F356" i="11"/>
  <c r="F393" i="11"/>
  <c r="F407" i="11"/>
  <c r="F303" i="11"/>
  <c r="F441" i="11"/>
  <c r="F420" i="11"/>
  <c r="F336" i="11" l="1"/>
  <c r="F458" i="11"/>
  <c r="F468" i="11"/>
  <c r="F357" i="11"/>
  <c r="F442" i="11"/>
  <c r="F304" i="11"/>
  <c r="F408" i="11"/>
  <c r="F337" i="11" l="1"/>
  <c r="F462" i="11"/>
  <c r="F469" i="11"/>
  <c r="F481" i="11"/>
  <c r="F358" i="11"/>
  <c r="F443" i="11"/>
  <c r="F424" i="11"/>
  <c r="F423" i="11"/>
  <c r="F305" i="11"/>
  <c r="F338" i="11" l="1"/>
  <c r="F426" i="11"/>
  <c r="F306" i="11"/>
  <c r="F425" i="11"/>
  <c r="F444" i="11"/>
  <c r="F490" i="11"/>
  <c r="F409" i="11"/>
  <c r="F360" i="11"/>
  <c r="F470" i="11"/>
  <c r="F482" i="11"/>
  <c r="F428" i="11"/>
  <c r="F340" i="11" l="1"/>
  <c r="F339" i="11"/>
  <c r="F361" i="11"/>
  <c r="F484" i="11"/>
  <c r="F483" i="11"/>
  <c r="F491" i="11"/>
  <c r="F503" i="11"/>
  <c r="F307" i="11"/>
  <c r="F427" i="11"/>
  <c r="F511" i="11"/>
  <c r="F512" i="11" s="1"/>
  <c r="F471" i="11"/>
  <c r="F445" i="11"/>
  <c r="F341" i="11" l="1"/>
  <c r="F485" i="11"/>
  <c r="F472" i="11"/>
  <c r="F308" i="11"/>
  <c r="F430" i="11"/>
  <c r="F446" i="11"/>
  <c r="F504" i="11"/>
  <c r="F495" i="11"/>
  <c r="F362" i="11"/>
  <c r="F363" i="11"/>
  <c r="F410" i="11"/>
  <c r="F493" i="11" l="1"/>
  <c r="F447" i="11"/>
  <c r="F431" i="11"/>
  <c r="F505" i="11"/>
  <c r="F515" i="11"/>
  <c r="F309" i="11"/>
  <c r="F473" i="11"/>
  <c r="F411" i="11"/>
  <c r="F364" i="11"/>
  <c r="F474" i="11" l="1"/>
  <c r="F311" i="11"/>
  <c r="F506" i="11"/>
  <c r="F448" i="11"/>
  <c r="F522" i="11"/>
  <c r="F521" i="11"/>
  <c r="F412" i="11"/>
  <c r="F310" i="11"/>
  <c r="F432" i="11"/>
  <c r="F517" i="11"/>
  <c r="F516" i="11"/>
  <c r="F494" i="11"/>
  <c r="F507" i="11"/>
  <c r="F508" i="11" l="1"/>
  <c r="F523" i="11"/>
  <c r="F518" i="11"/>
  <c r="F312" i="11"/>
  <c r="O31" i="9" s="1"/>
  <c r="F433" i="11"/>
  <c r="F475" i="11"/>
  <c r="F414" i="11"/>
  <c r="F413" i="11"/>
  <c r="F526" i="11"/>
  <c r="F449" i="11"/>
  <c r="F492" i="11"/>
  <c r="D31" i="9" l="1"/>
  <c r="D55" i="9" s="1"/>
  <c r="F437" i="11"/>
  <c r="F415" i="11"/>
  <c r="C31" i="9"/>
  <c r="C55" i="9" s="1"/>
  <c r="F496" i="11"/>
  <c r="F434" i="11"/>
  <c r="F450" i="11"/>
  <c r="F535" i="11"/>
  <c r="F539" i="11"/>
  <c r="F540" i="11" s="1"/>
  <c r="F534" i="11"/>
  <c r="F527" i="11"/>
  <c r="F476" i="11"/>
  <c r="F477" i="11"/>
  <c r="F536" i="11" l="1"/>
  <c r="F451" i="11"/>
  <c r="F498" i="11"/>
  <c r="F497" i="11"/>
  <c r="F528" i="11"/>
  <c r="F435" i="11"/>
  <c r="F478" i="11"/>
  <c r="F438" i="11" l="1"/>
  <c r="F529" i="11"/>
  <c r="F452" i="11"/>
  <c r="F543" i="11"/>
  <c r="F499" i="11"/>
  <c r="F530" i="11"/>
  <c r="F531" i="11" l="1"/>
  <c r="F453" i="11"/>
  <c r="F565" i="11"/>
  <c r="F544" i="11"/>
  <c r="F577" i="11"/>
  <c r="F566" i="11" l="1"/>
  <c r="F579" i="11"/>
  <c r="F545" i="11"/>
  <c r="F578" i="11"/>
  <c r="F454" i="11"/>
  <c r="F580" i="11" l="1"/>
  <c r="F546" i="11"/>
  <c r="F567" i="11"/>
  <c r="F455" i="11"/>
  <c r="F588" i="11"/>
  <c r="F589" i="11" s="1"/>
  <c r="F584" i="11"/>
  <c r="F583" i="11"/>
  <c r="F585" i="11" l="1"/>
  <c r="F456" i="11"/>
  <c r="F568" i="11"/>
  <c r="F547" i="11"/>
  <c r="F569" i="11" l="1"/>
  <c r="F457" i="11"/>
  <c r="F548" i="11"/>
  <c r="F593" i="11"/>
  <c r="F592" i="11"/>
  <c r="F594" i="11" l="1"/>
  <c r="F597" i="11"/>
  <c r="F570" i="11"/>
  <c r="F549" i="11"/>
  <c r="F459" i="11"/>
  <c r="F632" i="11" l="1"/>
  <c r="F607" i="11"/>
  <c r="F550" i="11"/>
  <c r="F460" i="11"/>
  <c r="F571" i="11"/>
  <c r="F598" i="11"/>
  <c r="F633" i="11" l="1"/>
  <c r="F608" i="11"/>
  <c r="F551" i="11"/>
  <c r="F599" i="11"/>
  <c r="F573" i="11"/>
  <c r="F461" i="11"/>
  <c r="F609" i="11"/>
  <c r="F572" i="11"/>
  <c r="F634" i="11" l="1"/>
  <c r="F574" i="11"/>
  <c r="F464" i="11"/>
  <c r="F552" i="11"/>
  <c r="F610" i="11"/>
  <c r="F650" i="11"/>
  <c r="F631" i="11"/>
  <c r="F600" i="11"/>
  <c r="F659" i="11"/>
  <c r="F660" i="11" s="1"/>
  <c r="F463" i="11"/>
  <c r="F635" i="11" l="1"/>
  <c r="F668" i="11"/>
  <c r="F669" i="11"/>
  <c r="F611" i="11"/>
  <c r="F651" i="11"/>
  <c r="F553" i="11"/>
  <c r="F465" i="11"/>
  <c r="O34" i="9" s="1"/>
  <c r="F34" i="9" s="1"/>
  <c r="F601" i="11"/>
  <c r="F55" i="9" l="1"/>
  <c r="F663" i="11"/>
  <c r="F665" i="11" s="1"/>
  <c r="F637" i="11"/>
  <c r="F670" i="11"/>
  <c r="F652" i="11"/>
  <c r="E34" i="9"/>
  <c r="E55" i="9" s="1"/>
  <c r="F602" i="11"/>
  <c r="F638" i="11"/>
  <c r="F612" i="11"/>
  <c r="F673" i="11"/>
  <c r="F554" i="11"/>
  <c r="F674" i="11" l="1"/>
  <c r="F639" i="11"/>
  <c r="F603" i="11"/>
  <c r="F604" i="11" s="1"/>
  <c r="F655" i="11"/>
  <c r="F653" i="11"/>
  <c r="F555" i="11"/>
  <c r="F613" i="11"/>
  <c r="F683" i="11"/>
  <c r="F684" i="11"/>
  <c r="F656" i="11" l="1"/>
  <c r="F685" i="11"/>
  <c r="F556" i="11"/>
  <c r="F675" i="11"/>
  <c r="F614" i="11"/>
  <c r="F640" i="11"/>
  <c r="F688" i="11"/>
  <c r="F689" i="11" l="1"/>
  <c r="F690" i="11"/>
  <c r="F695" i="11"/>
  <c r="F615" i="11"/>
  <c r="F676" i="11"/>
  <c r="F641" i="11"/>
  <c r="F557" i="11"/>
  <c r="F691" i="11" l="1"/>
  <c r="F677" i="11"/>
  <c r="F558" i="11"/>
  <c r="F642" i="11"/>
  <c r="F705" i="11"/>
  <c r="F559" i="11"/>
  <c r="F696" i="11"/>
  <c r="F616" i="11"/>
  <c r="F560" i="11" l="1"/>
  <c r="O37" i="9" s="1"/>
  <c r="F706" i="11"/>
  <c r="F697" i="11"/>
  <c r="F643" i="11"/>
  <c r="F678" i="11"/>
  <c r="F617" i="11"/>
  <c r="F725" i="11"/>
  <c r="H37" i="9" l="1"/>
  <c r="G37" i="9"/>
  <c r="G55" i="9" s="1"/>
  <c r="F726" i="11"/>
  <c r="F738" i="11"/>
  <c r="F699" i="11"/>
  <c r="F618" i="11"/>
  <c r="F707" i="11"/>
  <c r="F645" i="11"/>
  <c r="F644" i="11"/>
  <c r="F679" i="11"/>
  <c r="F680" i="11" s="1"/>
  <c r="F646" i="11" l="1"/>
  <c r="F745" i="11"/>
  <c r="F619" i="11"/>
  <c r="F701" i="11"/>
  <c r="F739" i="11"/>
  <c r="F708" i="11"/>
  <c r="F700" i="11"/>
  <c r="F727" i="11"/>
  <c r="F702" i="11" l="1"/>
  <c r="F728" i="11"/>
  <c r="F620" i="11"/>
  <c r="F709" i="11"/>
  <c r="F740" i="11"/>
  <c r="F741" i="11"/>
  <c r="F754" i="11"/>
  <c r="F746" i="11"/>
  <c r="F797" i="11" l="1"/>
  <c r="F787" i="11"/>
  <c r="F742" i="11"/>
  <c r="F621" i="11"/>
  <c r="F755" i="11"/>
  <c r="F729" i="11"/>
  <c r="F710" i="11"/>
  <c r="F747" i="11"/>
  <c r="F748" i="11" s="1"/>
  <c r="F798" i="11" l="1"/>
  <c r="F788" i="11"/>
  <c r="F711" i="11"/>
  <c r="F622" i="11"/>
  <c r="F775" i="11"/>
  <c r="F730" i="11"/>
  <c r="F789" i="11" l="1"/>
  <c r="F776" i="11"/>
  <c r="F756" i="11"/>
  <c r="F712" i="11"/>
  <c r="F623" i="11"/>
  <c r="F624" i="11"/>
  <c r="F731" i="11"/>
  <c r="F799" i="11" l="1"/>
  <c r="O49" i="9" s="1"/>
  <c r="F790" i="11"/>
  <c r="F625" i="11"/>
  <c r="O40" i="9" s="1"/>
  <c r="J40" i="9" s="1"/>
  <c r="C805" i="11"/>
  <c r="F777" i="11"/>
  <c r="F713" i="11"/>
  <c r="F757" i="11"/>
  <c r="F732" i="11"/>
  <c r="H49" i="9" l="1"/>
  <c r="M49" i="9"/>
  <c r="J55" i="9"/>
  <c r="F791" i="11"/>
  <c r="F792" i="11" s="1"/>
  <c r="I40" i="9"/>
  <c r="I55" i="9" s="1"/>
  <c r="F733" i="11"/>
  <c r="F758" i="11"/>
  <c r="F734" i="11"/>
  <c r="F804" i="11"/>
  <c r="F714" i="11"/>
  <c r="F778" i="11"/>
  <c r="H55" i="9" l="1"/>
  <c r="F735" i="11"/>
  <c r="F805" i="11"/>
  <c r="F759" i="11"/>
  <c r="F715" i="11"/>
  <c r="F779" i="11"/>
  <c r="F781" i="11" l="1"/>
  <c r="F716" i="11"/>
  <c r="F780" i="11"/>
  <c r="F760" i="11"/>
  <c r="N52" i="9" l="1"/>
  <c r="F783" i="11"/>
  <c r="F761" i="11"/>
  <c r="F782" i="11"/>
  <c r="F717" i="11"/>
  <c r="F784" i="11" l="1"/>
  <c r="F763" i="11"/>
  <c r="F718" i="11"/>
  <c r="F764" i="11" l="1"/>
  <c r="F765" i="11"/>
  <c r="F719" i="11"/>
  <c r="F721" i="11" l="1"/>
  <c r="F720" i="11"/>
  <c r="F722" i="11" l="1"/>
  <c r="O43" i="9"/>
  <c r="L43" i="9" l="1"/>
  <c r="L55" i="9" s="1"/>
  <c r="K43" i="9"/>
  <c r="K55" i="9" s="1"/>
  <c r="F767" i="11" l="1"/>
  <c r="F768" i="11"/>
  <c r="F769" i="11" l="1"/>
  <c r="F770" i="11" l="1"/>
  <c r="F771" i="11"/>
  <c r="F772" i="11" l="1"/>
  <c r="E807" i="11" l="1"/>
  <c r="O46" i="9"/>
  <c r="N46" i="9" s="1"/>
  <c r="E808" i="11" l="1"/>
  <c r="E809" i="11" s="1"/>
  <c r="M46" i="9"/>
  <c r="M55" i="9" s="1"/>
  <c r="N55" i="9"/>
  <c r="O55" i="9"/>
</calcChain>
</file>

<file path=xl/sharedStrings.xml><?xml version="1.0" encoding="utf-8"?>
<sst xmlns="http://schemas.openxmlformats.org/spreadsheetml/2006/main" count="1255" uniqueCount="335">
  <si>
    <t>SERVIÇOS PRELIMINARES</t>
  </si>
  <si>
    <t>CANTEIRO DE OBRAS</t>
  </si>
  <si>
    <t>TOTAL DO ITEM</t>
  </si>
  <si>
    <t>SUPER ESTRUTURA</t>
  </si>
  <si>
    <t>ESTRUTURA CONCRETO - LAJE</t>
  </si>
  <si>
    <t>ESTRUTURA CONCRETO - PILAR E VIGA</t>
  </si>
  <si>
    <t>ALVENARIA DE VEDAÇÃO</t>
  </si>
  <si>
    <t>COBERTURA</t>
  </si>
  <si>
    <t>REVESTIMENTO</t>
  </si>
  <si>
    <t>PISO</t>
  </si>
  <si>
    <t>VIDRO</t>
  </si>
  <si>
    <t>PINTURA</t>
  </si>
  <si>
    <t>APARELHOS E METAIS SANITÁRIOS</t>
  </si>
  <si>
    <t>INSTALAÇÃO HIDRÁULICA</t>
  </si>
  <si>
    <t>Instalação Hidraulica</t>
  </si>
  <si>
    <t>Instalação Sanitária</t>
  </si>
  <si>
    <t>Drenagem</t>
  </si>
  <si>
    <t>INSTALAÇÃO ELÉTRICA</t>
  </si>
  <si>
    <t>DEMOLIÇÃO E LIMPEZA</t>
  </si>
  <si>
    <t>un</t>
  </si>
  <si>
    <t>11.01.130</t>
  </si>
  <si>
    <t/>
  </si>
  <si>
    <t>M2</t>
  </si>
  <si>
    <t>FUNDAÇÃO</t>
  </si>
  <si>
    <t>VIGIA NOTURNO COM ENCARGOS COMPLEMENTARES</t>
  </si>
  <si>
    <t>H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</si>
  <si>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</si>
  <si>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</si>
  <si>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</si>
  <si>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</si>
  <si>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</si>
  <si>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</si>
  <si>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</si>
  <si>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PLANILHA ORÇAMENTÁRIA</t>
  </si>
  <si>
    <t>M</t>
  </si>
  <si>
    <t>UN</t>
  </si>
  <si>
    <t>TAPUME COM TELHA METÁLICA. AF_05/2018</t>
  </si>
  <si>
    <t>KG</t>
  </si>
  <si>
    <t>M3</t>
  </si>
  <si>
    <t>IMPERMEABILIZAÇÃO DE SUPERFÍCIE COM MEMBRANA À BASE DE RESINA ACRÍLICA, 3 DEMÃOS. AF_06/2018</t>
  </si>
  <si>
    <t>L</t>
  </si>
  <si>
    <t>TOTAL GERAL</t>
  </si>
  <si>
    <t>Prazo:</t>
  </si>
  <si>
    <t>L.S.:</t>
  </si>
  <si>
    <t>B.D.I.:</t>
  </si>
  <si>
    <t>Custo</t>
  </si>
  <si>
    <t>Descrição dos Serviços</t>
  </si>
  <si>
    <t>Unid.</t>
  </si>
  <si>
    <t>Quant.</t>
  </si>
  <si>
    <t>Unitário</t>
  </si>
  <si>
    <t>Preço Total</t>
  </si>
  <si>
    <t>A</t>
  </si>
  <si>
    <t>ESQUADRIAS DE METÁLICA / MADEIRA</t>
  </si>
  <si>
    <t>URBANISMO</t>
  </si>
  <si>
    <t>C</t>
  </si>
  <si>
    <t>ISOLAMENTO DA ÁREA</t>
  </si>
  <si>
    <t>MICRODRENAGEM</t>
  </si>
  <si>
    <t>PISO INTERTRAVADO</t>
  </si>
  <si>
    <t>JARDIM</t>
  </si>
  <si>
    <t>FECHAMENTO</t>
  </si>
  <si>
    <t>BICLICLETÁRIO</t>
  </si>
  <si>
    <t>SERVIÇOS INICIAIS</t>
  </si>
  <si>
    <t>TX</t>
  </si>
  <si>
    <t>CJ</t>
  </si>
  <si>
    <t>UNMES</t>
  </si>
  <si>
    <t>MXMES</t>
  </si>
  <si>
    <t>B</t>
  </si>
  <si>
    <t>ENTRADA AÉREA DE ENERGIA E TELEFONE - 13 À 16KVA</t>
  </si>
  <si>
    <t>ENTRADA AÉREA DE ENERGIA E TELEFONE - 40 À 47KVA</t>
  </si>
  <si>
    <t>GL</t>
  </si>
  <si>
    <t>HC.01 - CANALETA DE CONCRETO DE A.P.P/TAMPA/GRELHA DE CONCRETO OU FERRO L=30CM</t>
  </si>
  <si>
    <t>TUTOR E AMARILHO PARA ÁRVORES</t>
  </si>
  <si>
    <t>PROTETOR TIPO PARQUE PARA ÁRVORES</t>
  </si>
  <si>
    <t>SERVIÇOS TÉCNICOS</t>
  </si>
  <si>
    <t>SERVIÇOS TÉCNICOS PROFISSIONAIS PARA OBTENÇÃO DO AVCB JUNTO AO CORPO DE BOMBEIROS PARA EDIFICAÇÕES DE 5001 À 10000 M2</t>
  </si>
  <si>
    <t>PISO CIMENTADO</t>
  </si>
  <si>
    <t>EQUIPAMENTO RECREATIVO</t>
  </si>
  <si>
    <t>BANCO</t>
  </si>
  <si>
    <t>GUIA DE CONCRETO</t>
  </si>
  <si>
    <t>D</t>
  </si>
  <si>
    <t>E</t>
  </si>
  <si>
    <t>F</t>
  </si>
  <si>
    <t>LIMPEZA FINAL DA OBRA</t>
  </si>
  <si>
    <t>G</t>
  </si>
  <si>
    <t xml:space="preserve">FECHAMENTO </t>
  </si>
  <si>
    <t>m</t>
  </si>
  <si>
    <t>kg</t>
  </si>
  <si>
    <t>GUARITA / ADMINISTRAÇÃO</t>
  </si>
  <si>
    <t>12 meses</t>
  </si>
  <si>
    <t>QUADRA POLIESPORTIVA</t>
  </si>
  <si>
    <t>ARQUIBANCA E VESTIÁRIO</t>
  </si>
  <si>
    <t>QUADRA BOCHA</t>
  </si>
  <si>
    <t>QUADRA FUTEBOL SOCITY</t>
  </si>
  <si>
    <t>I</t>
  </si>
  <si>
    <t>J</t>
  </si>
  <si>
    <t>PISTA DE SKATE</t>
  </si>
  <si>
    <t>K</t>
  </si>
  <si>
    <t>LIMPEZA FINAL</t>
  </si>
  <si>
    <t>GUIAS E SARJETAS</t>
  </si>
  <si>
    <t>PAVIMENTAÇÃO VIÁRIA</t>
  </si>
  <si>
    <t>SINALIZAÇÃO</t>
  </si>
  <si>
    <t>PASSEIO E ACESSIBILIDADE</t>
  </si>
  <si>
    <t>ARBORIZAÇÃO</t>
  </si>
  <si>
    <t>DRENAGEM EXTERNA</t>
  </si>
  <si>
    <t>MOVIMENTO DE TERRA</t>
  </si>
  <si>
    <t>SPDA</t>
  </si>
  <si>
    <t>SISTEMA DE PROTEÇÃO DE INCÊNDIO</t>
  </si>
  <si>
    <t>ILUMINAÇÃO GERAL</t>
  </si>
  <si>
    <t>PAVIMENTAÇÃO DO VIÁRIO EXTERNO</t>
  </si>
  <si>
    <t>ESTRUTURA CONCRETO - ARQUIBANCADA</t>
  </si>
  <si>
    <t>CICLOFAIXA</t>
  </si>
  <si>
    <t xml:space="preserve">TOTAL </t>
  </si>
  <si>
    <t>IMPRIMAÇÃO BETUMINOSA LIGANTE</t>
  </si>
  <si>
    <t>IMPRIMAÇÃO BETUMINOSA IMPERMEABILIZANTE</t>
  </si>
  <si>
    <t>BASE DE BICA CORRIDA</t>
  </si>
  <si>
    <t>BASE DE BRITA GRADUADA</t>
  </si>
  <si>
    <t>ESTRUTURA CONCRETO - RAMPA</t>
  </si>
  <si>
    <t>ESQUADRIA METALICA</t>
  </si>
  <si>
    <t>TERRAPLANAGEM</t>
  </si>
  <si>
    <t>FUNDAÇÃO/ESTRUTURA</t>
  </si>
  <si>
    <t>ESTRUTURA CONCRETO -PILAR E VIGA</t>
  </si>
  <si>
    <t>ESTRUTURA CONCRETO - FUNDAÇÃO</t>
  </si>
  <si>
    <t>OBRA: REURBANIZAÇÃO DA ORLA DO JARDIM RAPHAEL</t>
  </si>
  <si>
    <t>ENCARREGADO GERAL DE OBRAS (HORISTA)</t>
  </si>
  <si>
    <t>ENGENHEIRO CIVIL DE OBRA PLENO</t>
  </si>
  <si>
    <t>DRENAGEM INTERNA</t>
  </si>
  <si>
    <t>Estaca</t>
  </si>
  <si>
    <t>Bloco</t>
  </si>
  <si>
    <t>ACABAMENTO</t>
  </si>
  <si>
    <t>SERVIÇOS TECNICOS ESPECIALIZADO</t>
  </si>
  <si>
    <t>tx</t>
  </si>
  <si>
    <t>ADMINISTRAÇÃO LOCAL</t>
  </si>
  <si>
    <t>INSTALAÇÕES PROVISÓRIAS DE ESGOTO</t>
  </si>
  <si>
    <t>INSTALAÇÕES PROVISÓRIAS DE ÁGUA</t>
  </si>
  <si>
    <t>INSTALAÇÕES PROVISÓRIAS DE LUZ , FORÇA,TELEFONE E LÓGICA</t>
  </si>
  <si>
    <t>ESTRUTURA METÁLICA - PERFIS</t>
  </si>
  <si>
    <t>SERVIÇOS TÉCNICOS ESPECIALIZADOS</t>
  </si>
  <si>
    <t>LOCAL: JARDIM RAPHAEL</t>
  </si>
  <si>
    <t>PLACA DE IDENTIFICAÇÃO PARA OBRA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</si>
  <si>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</si>
  <si>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</si>
  <si>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LOCAÇÃO DE CONTAINER TIPO DEPÓSITO - ÁREA MÍNIMA DE 13,80 M²</t>
  </si>
  <si>
    <t>ANDAIME TORRE METÁLICO (1,5 X 1,5 M) COM PISO METÁLICO</t>
  </si>
  <si>
    <t>MONTAGEM E DESMONTAGEM DE ANDAIME TORRE METÁLICA COM ALTURA ATÉ 10 M</t>
  </si>
  <si>
    <t>LOCAÇÃO DE OBRA DE EDIFICAÇÃO</t>
  </si>
  <si>
    <t>LIMPEZA MECANIZADA DO TERRENO, INCLUSIVE TRONCOS ATÉ 15 CM DE DIÂMETRO, COM CAMINHÃO À DISPOSIÇÃO DENTRO E FORA DA OBRA, COM TRANSPORTE NO RAIO DE ATÉ 1 KM</t>
  </si>
  <si>
    <t>TRANSPORTE DE ENTULHO, PARA DISTÂNCIAS SUPERIORES AO 5° KM ATÉ O 10° KM</t>
  </si>
  <si>
    <t>ATERRO MECANIZADO POR COMPENSAÇÃO, SOLO DE 1ª CATEGORIA EM CAMPO ABERTO, SEM COMPACTAÇÃO DO ATERRO</t>
  </si>
  <si>
    <t>COMPACTAÇÃO DE ATERRO MECANIZADO MÍNIMO DE 95% PN, SEM FORNECIMENTO DE SOLO EM CAMPO ABERTO</t>
  </si>
  <si>
    <t>LOCAÇÃO DE VIAS, CALÇADAS, TANQUES E LAGOAS</t>
  </si>
  <si>
    <t>REGULARIZAÇÃO E COMPACTAÇÃO MECANIZADA DE SUPERFÍCIE, SEM CONTROLE DO PROCTOR NORMAL</t>
  </si>
  <si>
    <t>LASTRO DE PEDRA BRITADA</t>
  </si>
  <si>
    <t>GUIA PRÉ-MOLDADA RETA TIPO PMSP 100 - FCK 25 MPA</t>
  </si>
  <si>
    <t>PAVIMENTAÇÃO EM LAJOTA DE CONCRETO 35 MPA, ESPESSURA 6 CM, COR NATURAL, TIPOS: RAQUETE, RETANGULAR, SEXTAVADO E 16 FACES, COM REJUNTE EM AREIA</t>
  </si>
  <si>
    <t>PISO COM REQUADRO EM CONCRETO SIMPLES COM CONTROLE DE FCK= 20 MPA</t>
  </si>
  <si>
    <t>SUPORTE PARA APOIO DE BICICLETAS EM TUBO DE AÇO GALVANIZADO, DIÂMETRO DE 2 1/2´</t>
  </si>
  <si>
    <t>BANCO EM CONCRETO PRÉ-MOLDADO, COMPRIMENTO 150 CM</t>
  </si>
  <si>
    <t>GRADIL DE FERRO PERFILADO, TIPO PARQUE</t>
  </si>
  <si>
    <t>PORTÃO DE FERRO PERFILADO, TIPO PARQUE</t>
  </si>
  <si>
    <t>ESCAVAÇÃO MANUAL EM SOLO DE 1ª E 2ª CATEGORIA EM VALA OU CAVA ATÉ 1,5 M</t>
  </si>
  <si>
    <t>TERRA VEGETAL ORGÂNICA COMUM</t>
  </si>
  <si>
    <t>ÁRVORE ORNAMENTAL TIPO QUARESMEIRA (TIBOUCHINA GRANULOSA) - H= 1,50 / 2,00 M</t>
  </si>
  <si>
    <t>PLANTIO DE GRAMA BATATAIS EM PLACAS (JARDINS E CANTEIROS)</t>
  </si>
  <si>
    <t>GRELHA QUADRICULADA EM FERRO FUNDIDO PARA CAIXAS E CANALETAS</t>
  </si>
  <si>
    <t>LOCAÇÃO DE REDE DE CANALIZAÇÃO</t>
  </si>
  <si>
    <t>ESCAVAÇÃO MECANIZADA DE VALAS OU CAVAS COM PROFUNDIDADE DE ATÉ 2 M</t>
  </si>
  <si>
    <t>TUBO DE CONCRETO (PA-2), DN= 400MM</t>
  </si>
  <si>
    <t>TUBO DE CONCRETO (PA-2), DN= 600MM</t>
  </si>
  <si>
    <t>TUBO DE CONCRETO (PA-2), DN= 800MM</t>
  </si>
  <si>
    <t>MANTA GEOTÊXTIL COM RESISTÊNCIA À TRAÇÃO LONGITUDINAL DE 16KN/M E TRANSVERSAL DE 14KN/M</t>
  </si>
  <si>
    <t>BOCA DE LOBO SIMPLES TIPO PMSP COM TAMPA DE CONCRETO</t>
  </si>
  <si>
    <t>BOCA DE LOBO DUPLA TIPO PMSP COM TAMPA DE CONCRETO</t>
  </si>
  <si>
    <t>POÇO DE VISITA DE 1,60 X 1,60 X 1,60 M - TIPO PMSP</t>
  </si>
  <si>
    <t>CHAMINÉ PARA POÇO DE VISITA TIPO PMSP EM ALVENARIA, DIÂMETRO INTERNO 70 CM - PESCOÇO</t>
  </si>
  <si>
    <t>TAMPÃO EM FERRO FUNDIDO, DIÂMETRO DE 600 MM, CLASSE D 400 (RUPTURA&gt; 400 KN)</t>
  </si>
  <si>
    <t>REATERRO COMPACTADO MECANIZADO DE VALA OU CAVA COM COMPACTADOR</t>
  </si>
  <si>
    <t>CARREGAMENTO MECANIZADO DE SOLO DE 1ª E 2ª CATEGORIA</t>
  </si>
  <si>
    <t>TRANSPORTE DE SOLO DE 1ª E 2ª CATEGORIA POR CAMINHÃO ATÉ O 2° KM</t>
  </si>
  <si>
    <t>SARJETA OU SARJETÃO MOLDADO NO LOCAL, TIPO PMSP EM CONCRETO COM FCK 25 MPA</t>
  </si>
  <si>
    <t>ABERTURA E PREPARO DE CAIXA ATÉ 40 CM, COMPACTAÇÃO DO SUBLEITO MÍNIMO DE 95% DO PN E TRANSPORTE ATÉ O RAIO DE 1 KM</t>
  </si>
  <si>
    <t>CAMADA DE ROLAMENTO EM CONCRETO BETUMINOSO USINADO QUENTE - CBUQ</t>
  </si>
  <si>
    <t>SINALIZAÇÃO HORIZONTAL COM TINTA VINÍLICA OU ACRÍLICA</t>
  </si>
  <si>
    <t>SINALIZAÇÃO HORIZONTAL EM MASSA TERMOPLÁSTICA À QUENTE POR ASPERSÃO, ESPESSURA DE 1,5 MM, PARA FAIXAS</t>
  </si>
  <si>
    <t>TACHÃO TIPO I BIDIRECIONAL REFLETIVO</t>
  </si>
  <si>
    <t>PISO EM LADRILHO HIDRÁULICO PODOTÁTIL VÁRIAS CORES (25X25CM), ASSENTADO COM ARGAMASSA MISTA</t>
  </si>
  <si>
    <t>m3</t>
  </si>
  <si>
    <t>LASTRO DE CONCRETO IMPERMEABILIZADO</t>
  </si>
  <si>
    <t>CONCRETO USINADO, FCK = 25 MPA</t>
  </si>
  <si>
    <t>LANÇAMENTO E ADENSAMENTO DE CONCRETO OU MASSA EM FUNDAÇÃO</t>
  </si>
  <si>
    <t>REMOÇÃO DE ENTULHO SEPARADO DE OBRA COM CAÇAMBA METÁLICA - TERRA, ALVENARIA, CONCRETO, ARGAMASSA, MADEIRA, PAPEL, PLÁSTICO OU METAL</t>
  </si>
  <si>
    <t>POSTE TELECÔNICO EM AÇO SAE 1010/1020 GALVANIZADO A FOGO, COM ESPERA PARA UMA LUMINÁRIA, ALTURA DE 3,00 M</t>
  </si>
  <si>
    <t>SUPORTE TUBULAR DE FIXAÇÃO EM POSTE PARA 2 LUMINÁRIAS TIPO PÉTALA</t>
  </si>
  <si>
    <t>LUMINÁRIA RETANGULAR FECHADA PARA ILUMINAÇÃO EXTERNA EM POSTE, TIPO PÉTALA PEQUENA</t>
  </si>
  <si>
    <t>CAIXA DE PASSAGEM EM ALUMÍNIO FUNDIDO À PROVA DE TEMPO, 300 X 300 MM</t>
  </si>
  <si>
    <t>HASTE DE ATERRAMENTO DE 3/4´ X 3 M</t>
  </si>
  <si>
    <t>ISOLADOR TIPO PINO PARA 15 KV, INCLUSIVE PINO (POSTE)</t>
  </si>
  <si>
    <t>BRAÇADEIRA CIRCULAR EM AÇO CARBONO GALVANIZADO, DIÂMETRO NOMINAL DE 140 ATÉ 300 MM</t>
  </si>
  <si>
    <t>CONTATOR DE POTÊNCIA 38 A/40 A - 2NA+2NF</t>
  </si>
  <si>
    <t>RELÉ FOTOELÉTRICO 50/60 HZ, 110/220 V, 1200 VA, COMPLETO</t>
  </si>
  <si>
    <t>ELETRODUTO DE PVC RÍGIDO ROSCÁVEL DE 1´ - COM ACESSÓRIOS</t>
  </si>
  <si>
    <t>ELETRODUTO DE PVC RÍGIDO ROSCÁVEL DE 2´ - COM ACESSÓRIOS</t>
  </si>
  <si>
    <t>CABO DE COBRE DE 6 MM², ISOLAMENTO 0,6/1 KV - ISOLAÇÃO EM PVC 70°C</t>
  </si>
  <si>
    <t>CABO DE COBRE DE 10 MM², ISOLAMENTO 0,6/1 KV - ISOLAÇÃO EM PVC 70°C</t>
  </si>
  <si>
    <t>CONCRETO NÃO ESTRUTURAL EXECUTADO NO LOCAL, MÍNIMO 150 KG CIMENTO / M³</t>
  </si>
  <si>
    <t>ARMADURA EM BARRA DE AÇO CA-50 (A OU B) FYK = 500 MPA</t>
  </si>
  <si>
    <t>FORMA EM MADEIRA COMUM PARA FUNDAÇÃO</t>
  </si>
  <si>
    <t>ALVENARIA DE EMBASAMENTO EM BLOCO DE CONCRETO DE 14 X 19 X 39 CM - CLASSE A</t>
  </si>
  <si>
    <t>m2</t>
  </si>
  <si>
    <t>CHAPISCO</t>
  </si>
  <si>
    <t>EMBOÇO COMUM</t>
  </si>
  <si>
    <t>IMPERMEABILIZAÇÃO EM ARGAMASSA POLIMÉRICA PARA UMIDADE E ÁGUA DE PERCOLAÇÃO</t>
  </si>
  <si>
    <t>REATERRO MANUAL PARA SIMPLES REGULARIZAÇÃO SEM COMPACTAÇÃO</t>
  </si>
  <si>
    <t>FORMA EM MADEIRA COMUM PARA ESTRUTURA</t>
  </si>
  <si>
    <t>LANÇAMENTO E ADENSAMENTO DE CONCRETO OU MASSA EM ESTRUTURA</t>
  </si>
  <si>
    <t>ALVENARIA DE BLOCO DE CONCRETO DE VEDAÇÃO DE 14 X 19 X 39 CM - CLASSE C</t>
  </si>
  <si>
    <t>ESTRUTURA DE MADEIRA TESOURADA PARA TELHA DE BARRO - VÃOS ATÉ 7,00 M</t>
  </si>
  <si>
    <t>TELHA DE BARRO TIPO ROMANA</t>
  </si>
  <si>
    <t>CALHA, RUFO, AFINS EM CHAPA GALVANIZADA Nº 24 - CORTE 0,50 M</t>
  </si>
  <si>
    <t>REVESTIMENTO EM PLACA CERÂMICA ESMALTADA DE 20X20 CM, TIPO MONOCOLOR, ASSENTADO E REJUNTADO COM ARGAMASSA INDUSTRIALIZADA</t>
  </si>
  <si>
    <t>ARGAMASSA DE REGULARIZAÇÃO E/OU PROTEÇÃO</t>
  </si>
  <si>
    <t>PLACA CERÂMICA ESMALTADA ANTIDERRAPANTE PEI-5 PARA ÁREA INTERNA COM SAÍDA PARA O EXTERIOR, GRUPO DE ABSORÇÃO BIIA, RESISTÊNCIA QUÍMICA A, ASSENTADO COM ARGAMASSA COLANTE INDUSTRIALIZADA</t>
  </si>
  <si>
    <t>REJUNTAMENTO EM PLACAS CERÂMICAS COM CIMENTO BRANCO, JUNTAS ACIMA DE 3 ATÉ 5 MM</t>
  </si>
  <si>
    <t>RODAPÉ EM PLACA CERÂMICA ESMALTADA ANTIDERRAPANTE PEI-5 PARA ÁREA INTERNA COM SAÍDA PARA O EXTERIOR, GRUPO DE ABSORÇÃO BIIA, RESISTÊNCIA QUÍMICA A, ASSENTADO COM ARGAMASSA COLANTE INDUSTRIALIZADA</t>
  </si>
  <si>
    <t>PORTA LISA DE MADEIRA, INTERNA "PIM", PARA ACABAMENTO EM PINTURA, PADRÃO DIMENSIONAL MÉDIO/PESADO, COM FERRAGENS, COMPLETO - 80 X 210 CM</t>
  </si>
  <si>
    <t>CAIXILHO EM ALUMÍNIO BASCULANTE, SOB MEDIDA</t>
  </si>
  <si>
    <t>VIDRO LISO TRANSPARENTE DE 6 MM</t>
  </si>
  <si>
    <t>VIDRO TEMPERADO INCOLOR DE 10 MM</t>
  </si>
  <si>
    <t>TINTA LÁTEX EM MASSA, INCLUSIVE PREPARO</t>
  </si>
  <si>
    <t>ESMALTE À BASE DE ÁGUA EM MASSA, INCLUSIVE PREPARO</t>
  </si>
  <si>
    <t>BACIA SIFONADA COM CAIXA DE DESCARGA ACOPLADA SEM TAMPA - 6 LITROS</t>
  </si>
  <si>
    <t>TAMPA DE PLÁSTICO PARA BACIA SANITÁRIA</t>
  </si>
  <si>
    <t>LAVATÓRIO DE LOUÇA COM COLUNA</t>
  </si>
  <si>
    <t>BACIA SIFONADA DE LOUÇA PARA PESSOAS COM MOBILIDADE REDUZIDA - CAPACIDADE DE 6 LITROS</t>
  </si>
  <si>
    <t>LAVATÓRIO DE LOUÇA PARA CANTO SEM COLUNA PARA PESSOAS COM MOBILIDADE REDUZIDA</t>
  </si>
  <si>
    <t>TORNEIRA DE MESA PARA PIA COM BICA MÓVEL E AREJADOR EM LATÃO FUNDIDO CROMADO</t>
  </si>
  <si>
    <t>TORNEIRA DE MESA COM BICA MÓVEL E ALAVANCA</t>
  </si>
  <si>
    <t>DISPENSER TOALHEIRO EM ABS, PARA FOLHAS</t>
  </si>
  <si>
    <t>DISPENSER PAPEL HIGIÊNICO EM ABS PARA ROLÃO 300 / 600 M, COM VISOR</t>
  </si>
  <si>
    <t>SABONETEIRA TIPO DISPENSER, PARA REFIL DE 800 ML</t>
  </si>
  <si>
    <t>BARRA DE APOIO RETA, PARA PESSOAS COM MOBILIDADE REDUZIDA, EM TUBO DE AÇO INOXIDÁVEL DE 1 1/2´ X 800 MM</t>
  </si>
  <si>
    <t>ENTRADA COMPLETA DE ÁGUA COM ABRIGO E REGISTRO DE GAVETA, DN= 3/4´</t>
  </si>
  <si>
    <t>TUBO DE PVC RÍGIDO SOLDÁVEL MARROM, DN= 25 MM, (3/4´), INCLUSIVE CONEXÕES</t>
  </si>
  <si>
    <t>TUBO DE PVC RÍGIDO SOLDÁVEL MARROM, DN= 50 MM, (1 1/2´), INCLUSIVE CONEXÕES</t>
  </si>
  <si>
    <t>REGISTRO DE GAVETA EM LATÃO FUNDIDO CROMADO COM CANOPLA, DN= 3/4´ - LINHA ESPECIAL</t>
  </si>
  <si>
    <t>VÁLVULA DE DESCARGA COM REGISTRO PRÓPRIO, DN= 1 1/2´</t>
  </si>
  <si>
    <t>RESERVATÓRIO EM POLIETILENO COM TAMPA DE ROSCA - CAPACIDADE DE 1.000 LITROS</t>
  </si>
  <si>
    <t>TORNEIRA DE BOIA, DN= 3/4´</t>
  </si>
  <si>
    <t>REGISTRO DE GAVETA EM LATÃO FUNDIDO SEM ACABAMENTO, DN= 1´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</si>
  <si>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</si>
  <si>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</si>
  <si>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</si>
  <si>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</si>
  <si>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CAIXA SIFONADA DE PVC RÍGIDO DE 150 X 150 X 50 MM, COM GRELHA</t>
  </si>
  <si>
    <t>CAIXA DE AREIA EM PVC, DIÂMETRO NOMINAL DE 100 MM</t>
  </si>
  <si>
    <t>QUADRO DE DISTRIBUIÇÃO UNIVERSAL DE EMBUTIR, PARA DISJUNTORES 16 DIN / 12 BOLT-ON - 150 A - SEM COMPONENTES</t>
  </si>
  <si>
    <t>ELETRODUTO DE PVC RÍGIDO ROSCÁVEL DE 3/4´ - COM ACESSÓRIOS</t>
  </si>
  <si>
    <t>DISJUNTOR TERMOMAGNÉTICO, BIPOLAR 220/380 V, CORRENTE DE 10 A ATÉ 50 A</t>
  </si>
  <si>
    <t>DISJUNTOR SÉRIE UNIVERSAL, EM CAIXA MOLDADA, TÉRMICO E MAGNÉTICO FIXOS, BIPOLAR 480 V, CORRENTE DE 60 A ATÉ 100 A</t>
  </si>
  <si>
    <t>SUPRESSOR DE SURTO MONOFÁSICO, CORRENTE NOMINAL 20 KA, IMAX. DE SURTO 50 ATÉ 80 KA</t>
  </si>
  <si>
    <t>DISPOSITIVO DIFERENCIAL RESIDUAL DE 63 A X 30 MA - 4 POLOS</t>
  </si>
  <si>
    <t>BARRAMENTO DE COBRE NU</t>
  </si>
  <si>
    <t>CAIXA EM PVC DE 4´ X 2´</t>
  </si>
  <si>
    <t>CAIXA EM PVC OCTOGONAL DE 4´ X 4´</t>
  </si>
  <si>
    <t>INTERRUPTOR COM 1 TECLA SIMPLES E PLACA</t>
  </si>
  <si>
    <t>INTERRUPTOR COM 2 TECLAS SIMPLES E PLACA</t>
  </si>
  <si>
    <t>CONJUNTO 1 INTERRUPTOR SIMPLES E 1 TOMADA 2P+T DE 10 A, COMPLETO</t>
  </si>
  <si>
    <t>TOMADA 2P+T DE 10 A - 250 V, COMPLETA</t>
  </si>
  <si>
    <t>TOMADA 2P+T DE 20 A - 250 V, COMPLETA</t>
  </si>
  <si>
    <t>CABO DE COBRE DE 1,5 MM², ISOLAMENTO 750 V - ISOLAÇÃO EM PVC 70°C</t>
  </si>
  <si>
    <t>CABO DE COBRE DE 2,5 MM², ISOLAMENTO 750 V - ISOLAÇÃO EM PVC 70°C</t>
  </si>
  <si>
    <t>CABO DE COBRE DE 4 MM², ISOLAMENTO 750 V - ISOLAÇÃO EM PVC 70°C</t>
  </si>
  <si>
    <t>CABO DE COBRE FLEXÍVEL DE 16 MM², ISOLAMENTO 0,6/1KV - ISOLAÇÃO HEPR 90°C</t>
  </si>
  <si>
    <t>LUMINÁRIA RETANGULAR DE SOBREPOR TIPO CALHA ABERTA, PARA 2 LÂMPADAS FLUORESCENTES TUBULARES DE 32 W</t>
  </si>
  <si>
    <t>ESCAVAÇÃO E CARGA MECANIZADA EM SOLO DE 1ª CATEGORIA, EM CAMPO ABERTO</t>
  </si>
  <si>
    <t>TAXA DE MOBILIZAÇÃO E DESMOBILIZAÇÃO DE EQUIPAMENTOS PARA EXECUÇÃO DE ESTACA TIPO HÉLICE CONTÍNUA EM SOLO</t>
  </si>
  <si>
    <t>ESTACA TIPO HÉLICE CONTÍNUA, DIÂMETRO DE 30 CM EM SOLO</t>
  </si>
  <si>
    <t>CONCRETO USINADO, FCK = 30 MPA - PARA BOMBEAMENTO EM ESTACA HÉLICE CONTÍNUA</t>
  </si>
  <si>
    <t>ARMADURA EM BARRA DE AÇO CA-60 (A OU B) FYK = 600 MPA</t>
  </si>
  <si>
    <t>DIVISÓRIA EM PLACAS DE GRANILITE COM ESPESSURA DE 3 CM</t>
  </si>
  <si>
    <t>PISO COM REQUADRO EM CONCRETO SIMPLES SEM CONTROLE DE FCK</t>
  </si>
  <si>
    <t>PORTA EM LAMINADO FENÓLICO MELAMÍNICO COM BATENTE EM ALUMÍNIO - 60 X 160 CM</t>
  </si>
  <si>
    <t>PORTA LISA DE MADEIRA, INTERNA "PIM", PARA ACABAMENTO EM PINTURA, PADRÃO DIMENSIONAL MÉDIO/PESADO, COM FERRAGENS, COMPLETO - 90 X 210 CM</t>
  </si>
  <si>
    <t>PORTA DE ENTRADA DE ABRIR EM ALUMÍNIO, SOB MEDIDA</t>
  </si>
  <si>
    <t>GUARDA-CORPO TUBULAR COM TELA EM AÇO GALVANIZADO, DIÂMETRO DE 1 1/2´</t>
  </si>
  <si>
    <t>CORRIMÃO TUBULAR EM AÇO GALVANIZADO, DIÂMETRO 1 1/2´</t>
  </si>
  <si>
    <t>MICTÓRIO DE LOUÇA SIFONADO AUTO ASPIRANTE</t>
  </si>
  <si>
    <t>TUBO DE PVC RÍGIDO SOLDÁVEL MARROM, DN= 32 MM, (1´), INCLUSIVE CONEXÕES</t>
  </si>
  <si>
    <t>REGISTRO DE PRESSÃO EM LATÃO FUNDIDO CROMADO COM CANOPLA, DN= 3/4´ - LINHA ESPECIAL</t>
  </si>
  <si>
    <t>TUBO DE PVC RÍGIDO PXB COM VIROLA E ANEL DE BORRACHA, LINHA ESGOTO SÉRIE REFORÇADA ´R´, DN= 100 MM, INCLUSIVE CONEXÕES</t>
  </si>
  <si>
    <t>PLACA DE 4´ X 2´</t>
  </si>
  <si>
    <t>CABO DE COBRE DE 6 MM², ISOLAMENTO 750 V - ISOLAÇÃO EM PVC 70°C</t>
  </si>
  <si>
    <t>CABO DE COBRE NU, TÊMPERA MOLE, CLASSE 2, DE 35 MM²</t>
  </si>
  <si>
    <t>CAPTOR TIPO FRANKLIN, H= 300 MM, 4 PONTOS, 2 DESCIDAS, ACABAMENTO CROMADO</t>
  </si>
  <si>
    <t>MASTRO SIMPLES GALVANIZADO DE DIÂMETRO 2´</t>
  </si>
  <si>
    <t>BASE PARA MASTRO DE DIÂMETRO 2´</t>
  </si>
  <si>
    <t>LUVA DE REDUÇÃO GALVANIZADA DE 2´ X 3/4´</t>
  </si>
  <si>
    <t>ISOLADOR GALVANIZADO PARA MASTRO DE DIÂMETRO 2´, REFORÇADO COM 2 DESCIDAS</t>
  </si>
  <si>
    <t>VERGALHÃO LISO DE AÇO GALVANIZADO, DIÂMETRO DE 3/8´</t>
  </si>
  <si>
    <t>CONECTOR TIPO ´X´ PARA ATERRAMENTO DE TELAS, ACABAMENTO ESTANHADO, PARA CABO DE 16 - 50 MM²</t>
  </si>
  <si>
    <t>SUPORTE PARA FIXAÇÃO DE TERMINAL AÉREO E/OU DE CABO DE COBRE NU, COM BASE ONDULADA</t>
  </si>
  <si>
    <t>PRESILHA EM LATÃO PARA CABOS DE 16 ATÉ 50 MM²</t>
  </si>
  <si>
    <t>ABRIGO SIMPLES COM SUPORTE, EM AÇO INOXIDÁVEL ESCOVADO, PARA MANGUEIRA DE 1 1/2´, PORTA EM VIDRO TEMPERADO JATEADO - INCLUSIVE MANGUEIRA DE 30 M (2 X 15 M)</t>
  </si>
  <si>
    <t>EXTINTOR MANUAL DE ÁGUA PRESSURIZADA - CAPACIDADE DE 10 LITROS</t>
  </si>
  <si>
    <t>EXTINTOR MANUAL DE PÓ QUÍMICO SECO ABC - CAPACIDADE DE 4 KG</t>
  </si>
  <si>
    <t>PLACA DE SINALIZAÇÃO EM PVC FOTOLUMINESCENTE (150X150MM), COM INDICAÇÃO DE EQUIPAMENTOS DE COMBATE À INCÊNDIO E ALARME</t>
  </si>
  <si>
    <t>FORMA EM TUBO DE PAPELÃO COM DIÂMETRO DE 25 CM</t>
  </si>
  <si>
    <t>LASTRO DE AREIA</t>
  </si>
  <si>
    <t>REVESTIMENTO EM LAMINADO MELAMÍNICO DISSIPATIVO</t>
  </si>
  <si>
    <t>ALAMBRADO EM TELA DE AÇO GALVANIZADO DE 2´, MONTANTES METÁLICOS E ARAME FARPADO, ATÉ 4,00 M DE ALTURA</t>
  </si>
  <si>
    <t>PORTÃO TUBULAR EM TELA DE AÇO GALVANIZADO ATÉ 2,50 M DE ALTURA, COMPLETO</t>
  </si>
  <si>
    <t>PROJETOR RETANGULAR FECHADO, PARA LÂMPADA VAPOR METÁLICO OU VAPOR DE SÓDIO DE 250 W/400 W</t>
  </si>
  <si>
    <t>TRAVE OFICIAL COMPLETA COM REDE PARA FUTEBOL DE SALÃO</t>
  </si>
  <si>
    <t>ACRÍLICO PARA QUADRAS E PISOS CIMENTADOS</t>
  </si>
  <si>
    <t>ARMADURA EM TELA SOLDADA DE AÇO</t>
  </si>
  <si>
    <t>NIVELAMENTO DE PISO EM CONCRETO COM ACABADORA DE SUPERFÍCIE</t>
  </si>
  <si>
    <t>CORTE DE JUNTA DE DILATAÇÃO, COM SERRA DE DISCO DIAMANTADO PARA PISOS</t>
  </si>
  <si>
    <t>POSTE DE CONCRETO CIRCULAR, 600 KG, H = 12,00 M</t>
  </si>
  <si>
    <t>FORNECIMENTO E MONTAGEM DE ESTRUTURA EM AÇO ASTM-A572 GRAU 50, SEM PINTURA</t>
  </si>
  <si>
    <t>TELHAMENTO EM CHAPA DE AÇO PRÉ-PINTADA COM EPÓXI E POLIÉSTER, PERFIL ONDULADO CALANDRADO, COM ESPESSURA DE 0,80 MM</t>
  </si>
  <si>
    <t>PINTURA EPÓXI BICOMPONENTE EM ESTRUTURAS METÁLICAS</t>
  </si>
  <si>
    <t>TORNEIRA CURTA COM ROSCA PARA USO GERAL, EM LATÃO FUNDIDO SEM ACABAMENTO, DN= 3/4´</t>
  </si>
  <si>
    <t>GRELHA HEMISFÉRICA EM FERRO FUNDIDO DE 6´</t>
  </si>
  <si>
    <t>cj</t>
  </si>
  <si>
    <t>TABELA COMPLETA COM SUPORTE E REDE PARA BASQUETE</t>
  </si>
  <si>
    <t>POSTE OFICIAL COMPLETO COM REDE PARA VOLEIBOL</t>
  </si>
  <si>
    <t>TUBO GALVANIZADO DN= 2´, INCLUSIVE CONEXÕES</t>
  </si>
  <si>
    <t>TAXA DE MOBILIZAÇÃO E DESMOBILIZAÇÃO DE EQUIPAMENTOS PARA EXECUÇÃO DE CORTE EM CONCRETO ARMADO</t>
  </si>
  <si>
    <t>JUNTA DE DILATAÇÃO ELÁSTICA A BASE DE POLIURETANO</t>
  </si>
  <si>
    <t>cm3</t>
  </si>
  <si>
    <t>SELANTE ENDURECEDOR DE CONCRETO ANTIPÓ</t>
  </si>
  <si>
    <t>CURA QUÍMICA DE CONCRETO À BASE DE PELÍCULA EMULSIONADA</t>
  </si>
  <si>
    <t>PREPARO DE BASE PARA SUPERFÍCIE METÁLICA COM FUNDO ANTIOXIDANTE</t>
  </si>
  <si>
    <t>ESMALTE À BASE ÁGUA EM SUPERFÍCIE METÁLICA, INCLUSIVE PREPARO</t>
  </si>
  <si>
    <t>ELABORAÇÃO DE PROJETO DE ADEQUAÇÃO DE ENTRADA DE ENERGIA ELÉTRICA JUNTO A CONCESSIONÁRIA, COM MEDIÇÃO EM MÉDIA TENSÃO, SUBESTAÇÃO SIMPLIFICADA E DEMANDA DE 75 KVA A 300 KVA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</si>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</sst>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  <numFmt numFmtId="171" formatCode="_(&quot;Cr$&quot;* #,##0.00_);_(&quot;Cr$&quot;* \(#,##0.00\);_(&quot;Cr$&quot;* &quot;-&quot;??_);_(@_)"/>
    <numFmt numFmtId="172" formatCode="&quot;R$&quot;\ #,##0.00"/>
    <numFmt numFmtId="173" formatCode="0\.00"/>
  </numFmts>
  <fonts count="4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i/>
      <sz val="9"/>
      <name val="Arial"/>
      <family val="2"/>
    </font>
    <font>
      <sz val="15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5"/>
      <color rgb="FFFF0000"/>
      <name val="Arial"/>
      <family val="2"/>
    </font>
    <font>
      <sz val="10"/>
      <color rgb="FFFF0000"/>
      <name val="Arial"/>
      <family val="2"/>
    </font>
    <font>
      <sz val="9"/>
      <color indexed="8"/>
      <name val="Arial Unicode MS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7" fillId="0" borderId="0" applyFill="0" applyBorder="0" applyAlignment="0" applyProtection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5" fillId="0" borderId="0"/>
    <xf numFmtId="0" fontId="13" fillId="0" borderId="0"/>
    <xf numFmtId="9" fontId="8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171" fontId="8" fillId="0" borderId="0" applyFont="0" applyFill="0" applyBorder="0" applyAlignment="0" applyProtection="0"/>
    <xf numFmtId="0" fontId="2" fillId="0" borderId="0"/>
    <xf numFmtId="0" fontId="12" fillId="0" borderId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6" fillId="0" borderId="0"/>
    <xf numFmtId="0" fontId="8" fillId="0" borderId="0"/>
    <xf numFmtId="0" fontId="1" fillId="0" borderId="0"/>
    <xf numFmtId="0" fontId="42" fillId="0" borderId="0"/>
    <xf numFmtId="0" fontId="42" fillId="0" borderId="0"/>
  </cellStyleXfs>
  <cellXfs count="335">
    <xf numFmtId="0" fontId="0" fillId="0" borderId="0" xfId="0"/>
    <xf numFmtId="0" fontId="15" fillId="0" borderId="2" xfId="14" applyFont="1" applyBorder="1" applyAlignment="1">
      <alignment vertical="center"/>
    </xf>
    <xf numFmtId="0" fontId="15" fillId="0" borderId="3" xfId="14" applyFont="1" applyBorder="1" applyAlignment="1">
      <alignment vertical="center"/>
    </xf>
    <xf numFmtId="0" fontId="15" fillId="0" borderId="4" xfId="14" applyFont="1" applyBorder="1" applyAlignment="1">
      <alignment vertical="center"/>
    </xf>
    <xf numFmtId="0" fontId="15" fillId="0" borderId="0" xfId="14" applyFont="1"/>
    <xf numFmtId="2" fontId="15" fillId="0" borderId="0" xfId="14" applyNumberFormat="1" applyFont="1"/>
    <xf numFmtId="0" fontId="16" fillId="0" borderId="5" xfId="14" applyFont="1" applyBorder="1" applyAlignment="1">
      <alignment vertical="center"/>
    </xf>
    <xf numFmtId="0" fontId="15" fillId="0" borderId="6" xfId="14" applyFont="1" applyBorder="1"/>
    <xf numFmtId="0" fontId="17" fillId="0" borderId="0" xfId="14" applyFont="1" applyAlignment="1">
      <alignment horizontal="left" vertical="center"/>
    </xf>
    <xf numFmtId="0" fontId="16" fillId="0" borderId="0" xfId="14" applyFont="1" applyAlignment="1">
      <alignment vertical="center"/>
    </xf>
    <xf numFmtId="0" fontId="17" fillId="0" borderId="0" xfId="14" applyFont="1" applyAlignment="1">
      <alignment horizontal="center" vertical="center"/>
    </xf>
    <xf numFmtId="168" fontId="18" fillId="0" borderId="0" xfId="14" applyNumberFormat="1" applyFont="1" applyAlignment="1">
      <alignment vertical="center"/>
    </xf>
    <xf numFmtId="168" fontId="18" fillId="0" borderId="5" xfId="14" applyNumberFormat="1" applyFont="1" applyBorder="1" applyAlignment="1">
      <alignment vertical="center"/>
    </xf>
    <xf numFmtId="17" fontId="17" fillId="0" borderId="6" xfId="14" applyNumberFormat="1" applyFont="1" applyBorder="1" applyAlignment="1">
      <alignment horizontal="left" vertical="center"/>
    </xf>
    <xf numFmtId="0" fontId="19" fillId="0" borderId="5" xfId="14" applyFont="1" applyBorder="1" applyAlignment="1">
      <alignment vertical="center"/>
    </xf>
    <xf numFmtId="0" fontId="20" fillId="0" borderId="6" xfId="14" applyFont="1" applyBorder="1"/>
    <xf numFmtId="0" fontId="15" fillId="0" borderId="0" xfId="14" applyFont="1" applyAlignment="1">
      <alignment vertical="center"/>
    </xf>
    <xf numFmtId="0" fontId="19" fillId="0" borderId="0" xfId="14" applyFont="1" applyAlignment="1">
      <alignment vertical="center"/>
    </xf>
    <xf numFmtId="0" fontId="17" fillId="0" borderId="6" xfId="14" applyFont="1" applyBorder="1" applyAlignment="1">
      <alignment vertical="center"/>
    </xf>
    <xf numFmtId="17" fontId="17" fillId="0" borderId="6" xfId="14" applyNumberFormat="1" applyFont="1" applyBorder="1" applyAlignment="1">
      <alignment vertical="center"/>
    </xf>
    <xf numFmtId="0" fontId="17" fillId="0" borderId="0" xfId="14" applyFont="1" applyAlignment="1">
      <alignment vertical="center"/>
    </xf>
    <xf numFmtId="0" fontId="19" fillId="0" borderId="7" xfId="14" applyFont="1" applyBorder="1" applyAlignment="1">
      <alignment vertical="center"/>
    </xf>
    <xf numFmtId="0" fontId="15" fillId="0" borderId="8" xfId="14" applyFont="1" applyBorder="1" applyAlignment="1">
      <alignment vertical="center"/>
    </xf>
    <xf numFmtId="0" fontId="16" fillId="0" borderId="9" xfId="14" applyFont="1" applyBorder="1" applyAlignment="1">
      <alignment vertical="center"/>
    </xf>
    <xf numFmtId="168" fontId="18" fillId="0" borderId="9" xfId="14" applyNumberFormat="1" applyFont="1" applyBorder="1" applyAlignment="1">
      <alignment vertical="center"/>
    </xf>
    <xf numFmtId="0" fontId="19" fillId="0" borderId="8" xfId="14" applyFont="1" applyBorder="1" applyAlignment="1">
      <alignment vertical="center"/>
    </xf>
    <xf numFmtId="168" fontId="18" fillId="0" borderId="5" xfId="14" applyNumberFormat="1" applyFont="1" applyBorder="1"/>
    <xf numFmtId="0" fontId="16" fillId="0" borderId="0" xfId="14" applyFont="1" applyAlignment="1">
      <alignment horizontal="right"/>
    </xf>
    <xf numFmtId="0" fontId="16" fillId="0" borderId="0" xfId="14" applyFont="1"/>
    <xf numFmtId="168" fontId="18" fillId="0" borderId="0" xfId="14" applyNumberFormat="1" applyFont="1"/>
    <xf numFmtId="0" fontId="16" fillId="0" borderId="6" xfId="14" applyFont="1" applyBorder="1"/>
    <xf numFmtId="0" fontId="19" fillId="0" borderId="2" xfId="14" applyFont="1" applyBorder="1" applyAlignment="1">
      <alignment horizontal="center" vertical="center" wrapText="1"/>
    </xf>
    <xf numFmtId="0" fontId="17" fillId="0" borderId="10" xfId="14" applyFont="1" applyBorder="1" applyAlignment="1">
      <alignment horizontal="center" vertical="center" wrapText="1"/>
    </xf>
    <xf numFmtId="0" fontId="17" fillId="0" borderId="13" xfId="14" applyFont="1" applyBorder="1" applyAlignment="1">
      <alignment horizontal="center" vertical="center" wrapText="1"/>
    </xf>
    <xf numFmtId="0" fontId="17" fillId="0" borderId="5" xfId="14" applyFont="1" applyBorder="1" applyAlignment="1">
      <alignment horizontal="center" vertical="center" wrapText="1"/>
    </xf>
    <xf numFmtId="0" fontId="17" fillId="0" borderId="14" xfId="14" applyFont="1" applyBorder="1" applyAlignment="1">
      <alignment horizontal="center" vertical="center" wrapText="1"/>
    </xf>
    <xf numFmtId="0" fontId="17" fillId="0" borderId="15" xfId="14" applyFont="1" applyBorder="1" applyAlignment="1">
      <alignment horizontal="center" vertical="center" wrapText="1"/>
    </xf>
    <xf numFmtId="0" fontId="17" fillId="0" borderId="1" xfId="14" applyFont="1" applyBorder="1" applyAlignment="1">
      <alignment horizontal="center" vertical="center" wrapText="1"/>
    </xf>
    <xf numFmtId="0" fontId="17" fillId="0" borderId="16" xfId="14" applyFont="1" applyBorder="1" applyAlignment="1">
      <alignment horizontal="center" vertical="center" wrapText="1"/>
    </xf>
    <xf numFmtId="0" fontId="17" fillId="0" borderId="7" xfId="14" applyFont="1" applyBorder="1" applyAlignment="1">
      <alignment horizontal="center" vertical="center" wrapText="1"/>
    </xf>
    <xf numFmtId="0" fontId="16" fillId="0" borderId="17" xfId="14" applyFont="1" applyBorder="1" applyAlignment="1">
      <alignment horizontal="center" vertical="center" wrapText="1"/>
    </xf>
    <xf numFmtId="0" fontId="17" fillId="0" borderId="18" xfId="14" applyFont="1" applyBorder="1" applyAlignment="1">
      <alignment horizontal="center" vertical="center" wrapText="1"/>
    </xf>
    <xf numFmtId="0" fontId="17" fillId="0" borderId="19" xfId="14" applyFont="1" applyBorder="1" applyAlignment="1">
      <alignment horizontal="center" vertical="center" wrapText="1"/>
    </xf>
    <xf numFmtId="0" fontId="17" fillId="0" borderId="20" xfId="14" applyFont="1" applyBorder="1" applyAlignment="1">
      <alignment horizontal="center" vertical="center" wrapText="1"/>
    </xf>
    <xf numFmtId="0" fontId="18" fillId="0" borderId="2" xfId="14" applyFont="1" applyBorder="1" applyAlignment="1">
      <alignment horizontal="center"/>
    </xf>
    <xf numFmtId="0" fontId="15" fillId="0" borderId="11" xfId="14" applyFont="1" applyBorder="1"/>
    <xf numFmtId="0" fontId="15" fillId="0" borderId="21" xfId="14" applyFont="1" applyBorder="1"/>
    <xf numFmtId="0" fontId="15" fillId="0" borderId="22" xfId="14" applyFont="1" applyBorder="1"/>
    <xf numFmtId="166" fontId="15" fillId="0" borderId="21" xfId="7" applyFont="1" applyFill="1" applyBorder="1" applyAlignment="1" applyProtection="1"/>
    <xf numFmtId="0" fontId="16" fillId="0" borderId="21" xfId="14" applyFont="1" applyBorder="1" applyAlignment="1">
      <alignment horizontal="center"/>
    </xf>
    <xf numFmtId="0" fontId="16" fillId="0" borderId="13" xfId="14" applyFont="1" applyBorder="1" applyAlignment="1">
      <alignment horizontal="center"/>
    </xf>
    <xf numFmtId="0" fontId="15" fillId="0" borderId="5" xfId="14" applyFont="1" applyBorder="1" applyAlignment="1">
      <alignment horizontal="center" vertical="center" wrapText="1"/>
    </xf>
    <xf numFmtId="0" fontId="11" fillId="0" borderId="21" xfId="14" applyFont="1" applyBorder="1" applyAlignment="1">
      <alignment vertical="center" wrapText="1"/>
    </xf>
    <xf numFmtId="10" fontId="17" fillId="2" borderId="21" xfId="13" applyNumberFormat="1" applyFont="1" applyFill="1" applyBorder="1" applyAlignment="1">
      <alignment horizontal="center" vertical="center" wrapText="1"/>
    </xf>
    <xf numFmtId="10" fontId="15" fillId="0" borderId="16" xfId="13" applyNumberFormat="1" applyFont="1" applyBorder="1" applyAlignment="1">
      <alignment horizontal="right" vertical="center" wrapText="1"/>
    </xf>
    <xf numFmtId="166" fontId="15" fillId="0" borderId="21" xfId="7" applyFont="1" applyFill="1" applyBorder="1" applyAlignment="1">
      <alignment vertical="center" wrapText="1"/>
    </xf>
    <xf numFmtId="166" fontId="17" fillId="0" borderId="16" xfId="7" applyFont="1" applyFill="1" applyBorder="1" applyAlignment="1">
      <alignment horizontal="right" vertical="center" wrapText="1"/>
    </xf>
    <xf numFmtId="166" fontId="15" fillId="0" borderId="21" xfId="7" applyFont="1" applyFill="1" applyBorder="1" applyAlignment="1">
      <alignment horizontal="center" vertical="center" wrapText="1"/>
    </xf>
    <xf numFmtId="166" fontId="15" fillId="0" borderId="22" xfId="7" applyFont="1" applyFill="1" applyBorder="1" applyAlignment="1">
      <alignment horizontal="center" vertical="center" wrapText="1"/>
    </xf>
    <xf numFmtId="166" fontId="15" fillId="0" borderId="16" xfId="7" applyFont="1" applyFill="1" applyBorder="1" applyAlignment="1">
      <alignment horizontal="right" vertical="center" wrapText="1"/>
    </xf>
    <xf numFmtId="10" fontId="17" fillId="0" borderId="21" xfId="13" applyNumberFormat="1" applyFont="1" applyFill="1" applyBorder="1" applyAlignment="1">
      <alignment horizontal="center" vertical="center" wrapText="1"/>
    </xf>
    <xf numFmtId="166" fontId="21" fillId="0" borderId="21" xfId="7" applyFont="1" applyFill="1" applyBorder="1" applyAlignment="1" applyProtection="1">
      <alignment horizontal="center" vertical="center" wrapText="1"/>
    </xf>
    <xf numFmtId="166" fontId="15" fillId="0" borderId="2" xfId="7" applyFont="1" applyFill="1" applyBorder="1" applyAlignment="1" applyProtection="1">
      <alignment vertical="center" wrapText="1"/>
    </xf>
    <xf numFmtId="0" fontId="17" fillId="0" borderId="4" xfId="14" applyFont="1" applyBorder="1" applyAlignment="1">
      <alignment vertical="center" wrapText="1"/>
    </xf>
    <xf numFmtId="166" fontId="15" fillId="0" borderId="11" xfId="7" applyFont="1" applyFill="1" applyBorder="1" applyAlignment="1">
      <alignment vertical="center" wrapText="1"/>
    </xf>
    <xf numFmtId="166" fontId="15" fillId="0" borderId="13" xfId="7" applyFont="1" applyFill="1" applyBorder="1" applyAlignment="1">
      <alignment vertical="center" wrapText="1"/>
    </xf>
    <xf numFmtId="166" fontId="15" fillId="0" borderId="5" xfId="7" applyFont="1" applyFill="1" applyBorder="1" applyAlignment="1" applyProtection="1">
      <alignment vertical="center" wrapText="1"/>
    </xf>
    <xf numFmtId="0" fontId="17" fillId="0" borderId="0" xfId="14" applyFont="1" applyAlignment="1">
      <alignment vertical="center" wrapText="1"/>
    </xf>
    <xf numFmtId="166" fontId="17" fillId="0" borderId="21" xfId="7" applyFont="1" applyFill="1" applyBorder="1" applyAlignment="1">
      <alignment vertical="center" wrapText="1"/>
    </xf>
    <xf numFmtId="0" fontId="15" fillId="0" borderId="7" xfId="14" applyFont="1" applyBorder="1" applyAlignment="1">
      <alignment horizontal="center" vertical="center" wrapText="1"/>
    </xf>
    <xf numFmtId="0" fontId="15" fillId="0" borderId="9" xfId="14" applyFont="1" applyBorder="1" applyAlignment="1">
      <alignment vertical="center" wrapText="1"/>
    </xf>
    <xf numFmtId="169" fontId="15" fillId="0" borderId="18" xfId="7" applyNumberFormat="1" applyFont="1" applyFill="1" applyBorder="1" applyAlignment="1">
      <alignment horizontal="center" vertical="center" wrapText="1"/>
    </xf>
    <xf numFmtId="166" fontId="15" fillId="0" borderId="20" xfId="7" applyFont="1" applyFill="1" applyBorder="1" applyAlignment="1">
      <alignment horizontal="right" vertical="center" wrapText="1"/>
    </xf>
    <xf numFmtId="2" fontId="15" fillId="0" borderId="0" xfId="7" applyNumberFormat="1" applyFont="1"/>
    <xf numFmtId="168" fontId="18" fillId="0" borderId="5" xfId="14" applyNumberFormat="1" applyFont="1" applyBorder="1" applyAlignment="1">
      <alignment vertical="center" wrapText="1"/>
    </xf>
    <xf numFmtId="0" fontId="16" fillId="0" borderId="0" xfId="14" applyFont="1" applyAlignment="1">
      <alignment vertical="center" wrapText="1"/>
    </xf>
    <xf numFmtId="168" fontId="18" fillId="0" borderId="0" xfId="14" applyNumberFormat="1" applyFont="1" applyAlignment="1">
      <alignment vertical="center" wrapText="1"/>
    </xf>
    <xf numFmtId="0" fontId="16" fillId="0" borderId="6" xfId="14" applyFont="1" applyBorder="1" applyAlignment="1">
      <alignment vertical="center" wrapText="1"/>
    </xf>
    <xf numFmtId="0" fontId="16" fillId="0" borderId="5" xfId="14" applyFont="1" applyBorder="1" applyAlignment="1">
      <alignment vertical="center" wrapText="1"/>
    </xf>
    <xf numFmtId="10" fontId="22" fillId="0" borderId="0" xfId="14" applyNumberFormat="1" applyFont="1" applyAlignment="1">
      <alignment horizontal="center"/>
    </xf>
    <xf numFmtId="43" fontId="17" fillId="0" borderId="6" xfId="14" applyNumberFormat="1" applyFont="1" applyBorder="1" applyAlignment="1">
      <alignment vertical="center" wrapText="1"/>
    </xf>
    <xf numFmtId="0" fontId="17" fillId="0" borderId="5" xfId="14" applyFont="1" applyBorder="1" applyAlignment="1">
      <alignment vertical="center" wrapText="1"/>
    </xf>
    <xf numFmtId="0" fontId="22" fillId="0" borderId="0" xfId="14" applyFont="1" applyAlignment="1">
      <alignment horizontal="center"/>
    </xf>
    <xf numFmtId="166" fontId="15" fillId="0" borderId="6" xfId="7" applyFont="1" applyFill="1" applyBorder="1" applyAlignment="1">
      <alignment vertical="center" wrapText="1"/>
    </xf>
    <xf numFmtId="0" fontId="17" fillId="0" borderId="7" xfId="14" applyFont="1" applyBorder="1" applyAlignment="1">
      <alignment vertical="center" wrapText="1"/>
    </xf>
    <xf numFmtId="0" fontId="15" fillId="0" borderId="9" xfId="14" applyFont="1" applyBorder="1"/>
    <xf numFmtId="166" fontId="15" fillId="0" borderId="8" xfId="7" applyFont="1" applyFill="1" applyBorder="1" applyAlignment="1">
      <alignment vertical="center" wrapText="1"/>
    </xf>
    <xf numFmtId="0" fontId="15" fillId="0" borderId="0" xfId="14" applyFont="1" applyAlignment="1">
      <alignment horizontal="center" vertical="center" wrapText="1"/>
    </xf>
    <xf numFmtId="0" fontId="23" fillId="0" borderId="0" xfId="14" applyFont="1" applyAlignment="1">
      <alignment vertical="center" wrapText="1"/>
    </xf>
    <xf numFmtId="10" fontId="15" fillId="0" borderId="0" xfId="13" applyNumberFormat="1" applyFont="1" applyFill="1" applyBorder="1" applyAlignment="1">
      <alignment vertical="center" wrapText="1"/>
    </xf>
    <xf numFmtId="0" fontId="24" fillId="0" borderId="0" xfId="14" applyFont="1" applyAlignment="1">
      <alignment vertical="center"/>
    </xf>
    <xf numFmtId="168" fontId="18" fillId="0" borderId="0" xfId="14" applyNumberFormat="1" applyFont="1" applyAlignment="1">
      <alignment horizontal="center" vertical="center"/>
    </xf>
    <xf numFmtId="0" fontId="25" fillId="0" borderId="0" xfId="14" applyFont="1" applyAlignment="1">
      <alignment vertical="center"/>
    </xf>
    <xf numFmtId="0" fontId="19" fillId="0" borderId="0" xfId="14" applyFont="1" applyAlignment="1">
      <alignment horizontal="center" vertical="center" wrapText="1"/>
    </xf>
    <xf numFmtId="0" fontId="17" fillId="0" borderId="0" xfId="14" applyFont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5" fillId="0" borderId="0" xfId="14" applyFont="1" applyAlignment="1">
      <alignment vertical="center" wrapText="1"/>
    </xf>
    <xf numFmtId="10" fontId="15" fillId="0" borderId="0" xfId="13" applyNumberFormat="1" applyFont="1" applyFill="1" applyBorder="1" applyAlignment="1">
      <alignment horizontal="center" vertical="center" wrapText="1"/>
    </xf>
    <xf numFmtId="166" fontId="15" fillId="0" borderId="0" xfId="7" applyFont="1" applyFill="1" applyBorder="1" applyAlignment="1">
      <alignment vertical="center" wrapText="1"/>
    </xf>
    <xf numFmtId="169" fontId="15" fillId="0" borderId="0" xfId="7" applyNumberFormat="1" applyFont="1" applyFill="1" applyBorder="1" applyAlignment="1">
      <alignment vertical="center" wrapText="1"/>
    </xf>
    <xf numFmtId="10" fontId="17" fillId="0" borderId="0" xfId="13" applyNumberFormat="1" applyFont="1" applyFill="1" applyBorder="1" applyAlignment="1">
      <alignment horizontal="center" vertical="center" wrapText="1"/>
    </xf>
    <xf numFmtId="0" fontId="26" fillId="0" borderId="0" xfId="14" applyFont="1" applyAlignment="1">
      <alignment vertical="center" wrapText="1"/>
    </xf>
    <xf numFmtId="166" fontId="27" fillId="0" borderId="0" xfId="7" applyFont="1" applyFill="1" applyBorder="1" applyAlignment="1" applyProtection="1">
      <alignment vertical="center" wrapText="1"/>
    </xf>
    <xf numFmtId="166" fontId="15" fillId="0" borderId="0" xfId="7" applyFont="1" applyFill="1" applyBorder="1" applyAlignment="1" applyProtection="1">
      <alignment vertical="center" wrapText="1"/>
    </xf>
    <xf numFmtId="166" fontId="17" fillId="0" borderId="0" xfId="7" applyFont="1" applyFill="1" applyBorder="1" applyAlignment="1">
      <alignment vertical="center" wrapText="1"/>
    </xf>
    <xf numFmtId="0" fontId="19" fillId="0" borderId="0" xfId="14" applyFont="1" applyAlignment="1">
      <alignment vertical="center" wrapText="1"/>
    </xf>
    <xf numFmtId="43" fontId="17" fillId="0" borderId="0" xfId="14" applyNumberFormat="1" applyFont="1" applyAlignment="1">
      <alignment vertical="center" wrapText="1"/>
    </xf>
    <xf numFmtId="0" fontId="22" fillId="0" borderId="0" xfId="14" applyFont="1" applyAlignment="1">
      <alignment vertical="center" wrapText="1"/>
    </xf>
    <xf numFmtId="0" fontId="17" fillId="0" borderId="0" xfId="14" applyFont="1" applyAlignment="1">
      <alignment horizontal="center"/>
    </xf>
    <xf numFmtId="0" fontId="16" fillId="0" borderId="0" xfId="14" applyFont="1" applyAlignment="1">
      <alignment horizontal="center"/>
    </xf>
    <xf numFmtId="10" fontId="17" fillId="0" borderId="0" xfId="14" applyNumberFormat="1" applyFont="1" applyAlignment="1">
      <alignment horizontal="center"/>
    </xf>
    <xf numFmtId="0" fontId="18" fillId="0" borderId="0" xfId="14" applyFont="1" applyAlignment="1">
      <alignment horizontal="center"/>
    </xf>
    <xf numFmtId="0" fontId="17" fillId="0" borderId="0" xfId="14" applyFont="1" applyAlignment="1">
      <alignment horizontal="left"/>
    </xf>
    <xf numFmtId="10" fontId="17" fillId="0" borderId="0" xfId="13" applyNumberFormat="1" applyFont="1" applyBorder="1" applyAlignment="1">
      <alignment horizontal="center"/>
    </xf>
    <xf numFmtId="169" fontId="15" fillId="0" borderId="0" xfId="7" applyNumberFormat="1" applyFont="1"/>
    <xf numFmtId="169" fontId="15" fillId="0" borderId="0" xfId="14" applyNumberFormat="1" applyFont="1"/>
    <xf numFmtId="0" fontId="15" fillId="0" borderId="0" xfId="14" applyFont="1" applyAlignment="1">
      <alignment horizontal="center"/>
    </xf>
    <xf numFmtId="0" fontId="15" fillId="0" borderId="0" xfId="14" applyFont="1" applyBorder="1"/>
    <xf numFmtId="165" fontId="8" fillId="0" borderId="2" xfId="2" applyNumberFormat="1" applyFont="1" applyFill="1" applyBorder="1" applyAlignment="1">
      <alignment horizontal="center"/>
    </xf>
    <xf numFmtId="0" fontId="8" fillId="0" borderId="4" xfId="2" applyFont="1" applyFill="1" applyBorder="1"/>
    <xf numFmtId="43" fontId="15" fillId="0" borderId="4" xfId="7" applyNumberFormat="1" applyFont="1" applyFill="1" applyBorder="1"/>
    <xf numFmtId="0" fontId="15" fillId="0" borderId="4" xfId="2" applyFont="1" applyFill="1" applyBorder="1"/>
    <xf numFmtId="165" fontId="29" fillId="0" borderId="5" xfId="2" applyNumberFormat="1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/>
    </xf>
    <xf numFmtId="43" fontId="25" fillId="0" borderId="0" xfId="7" applyNumberFormat="1" applyFont="1" applyFill="1" applyBorder="1"/>
    <xf numFmtId="0" fontId="15" fillId="0" borderId="0" xfId="2" applyFont="1" applyFill="1" applyBorder="1"/>
    <xf numFmtId="17" fontId="25" fillId="0" borderId="0" xfId="2" applyNumberFormat="1" applyFont="1" applyFill="1" applyBorder="1"/>
    <xf numFmtId="165" fontId="8" fillId="0" borderId="5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3" fontId="15" fillId="0" borderId="0" xfId="7" applyNumberFormat="1" applyFont="1" applyFill="1" applyBorder="1"/>
    <xf numFmtId="0" fontId="17" fillId="0" borderId="0" xfId="2" applyFont="1" applyFill="1" applyBorder="1"/>
    <xf numFmtId="0" fontId="31" fillId="0" borderId="0" xfId="2" applyFont="1" applyFill="1" applyBorder="1" applyAlignment="1">
      <alignment vertical="center"/>
    </xf>
    <xf numFmtId="43" fontId="17" fillId="0" borderId="0" xfId="7" applyNumberFormat="1" applyFont="1" applyFill="1" applyBorder="1"/>
    <xf numFmtId="0" fontId="32" fillId="0" borderId="0" xfId="2" applyFont="1" applyFill="1" applyBorder="1"/>
    <xf numFmtId="0" fontId="17" fillId="0" borderId="0" xfId="2" applyFont="1" applyFill="1" applyBorder="1" applyAlignment="1">
      <alignment vertical="center"/>
    </xf>
    <xf numFmtId="17" fontId="17" fillId="0" borderId="0" xfId="2" applyNumberFormat="1" applyFont="1" applyFill="1" applyBorder="1"/>
    <xf numFmtId="165" fontId="29" fillId="0" borderId="7" xfId="2" applyNumberFormat="1" applyFont="1" applyFill="1" applyBorder="1" applyAlignment="1">
      <alignment horizontal="center"/>
    </xf>
    <xf numFmtId="0" fontId="29" fillId="0" borderId="9" xfId="2" applyFont="1" applyFill="1" applyBorder="1" applyAlignment="1">
      <alignment horizontal="left"/>
    </xf>
    <xf numFmtId="43" fontId="15" fillId="0" borderId="9" xfId="7" applyNumberFormat="1" applyFont="1" applyFill="1" applyBorder="1"/>
    <xf numFmtId="0" fontId="15" fillId="0" borderId="9" xfId="2" applyFont="1" applyFill="1" applyBorder="1"/>
    <xf numFmtId="0" fontId="32" fillId="0" borderId="24" xfId="2" applyFont="1" applyBorder="1"/>
    <xf numFmtId="0" fontId="32" fillId="0" borderId="24" xfId="2" applyFont="1" applyBorder="1" applyAlignment="1">
      <alignment horizontal="center"/>
    </xf>
    <xf numFmtId="0" fontId="15" fillId="0" borderId="0" xfId="14" applyNumberFormat="1" applyFont="1"/>
    <xf numFmtId="166" fontId="15" fillId="0" borderId="25" xfId="7" applyFont="1" applyFill="1" applyBorder="1" applyAlignment="1">
      <alignment vertical="center" wrapText="1"/>
    </xf>
    <xf numFmtId="169" fontId="15" fillId="0" borderId="26" xfId="7" applyNumberFormat="1" applyFont="1" applyFill="1" applyBorder="1" applyAlignment="1">
      <alignment horizontal="center" vertical="center" wrapText="1"/>
    </xf>
    <xf numFmtId="166" fontId="17" fillId="0" borderId="16" xfId="7" applyFont="1" applyFill="1" applyBorder="1" applyAlignment="1">
      <alignment vertical="center" wrapText="1"/>
    </xf>
    <xf numFmtId="0" fontId="15" fillId="0" borderId="4" xfId="14" applyFont="1" applyBorder="1"/>
    <xf numFmtId="165" fontId="32" fillId="0" borderId="24" xfId="2" applyNumberFormat="1" applyFont="1" applyBorder="1"/>
    <xf numFmtId="165" fontId="15" fillId="0" borderId="27" xfId="3" applyNumberFormat="1" applyFont="1" applyFill="1" applyBorder="1" applyAlignment="1">
      <alignment horizontal="center"/>
    </xf>
    <xf numFmtId="166" fontId="15" fillId="0" borderId="28" xfId="5" applyNumberFormat="1" applyFont="1" applyFill="1" applyBorder="1" applyAlignment="1">
      <alignment wrapText="1"/>
    </xf>
    <xf numFmtId="2" fontId="15" fillId="0" borderId="28" xfId="5" applyNumberFormat="1" applyFont="1" applyFill="1" applyBorder="1" applyAlignment="1">
      <alignment wrapText="1"/>
    </xf>
    <xf numFmtId="166" fontId="15" fillId="0" borderId="28" xfId="18" applyFont="1" applyFill="1" applyBorder="1" applyAlignment="1">
      <alignment horizontal="center" vertical="center" wrapText="1"/>
    </xf>
    <xf numFmtId="165" fontId="17" fillId="0" borderId="27" xfId="3" applyNumberFormat="1" applyFont="1" applyBorder="1" applyAlignment="1">
      <alignment horizontal="center" vertical="center"/>
    </xf>
    <xf numFmtId="0" fontId="17" fillId="0" borderId="28" xfId="3" applyFont="1" applyBorder="1" applyAlignment="1">
      <alignment vertical="center" wrapText="1"/>
    </xf>
    <xf numFmtId="0" fontId="15" fillId="0" borderId="28" xfId="3" applyFont="1" applyBorder="1" applyAlignment="1">
      <alignment horizontal="center" vertical="center"/>
    </xf>
    <xf numFmtId="0" fontId="23" fillId="0" borderId="28" xfId="1" applyNumberFormat="1" applyFont="1" applyFill="1" applyBorder="1" applyAlignment="1" applyProtection="1">
      <alignment horizontal="right" vertical="center" wrapText="1"/>
    </xf>
    <xf numFmtId="44" fontId="15" fillId="0" borderId="28" xfId="8" applyFont="1" applyFill="1" applyBorder="1" applyAlignment="1" applyProtection="1">
      <alignment horizontal="right" vertical="center" wrapText="1"/>
    </xf>
    <xf numFmtId="44" fontId="15" fillId="0" borderId="29" xfId="8" applyFont="1" applyFill="1" applyBorder="1" applyAlignment="1" applyProtection="1">
      <alignment horizontal="right" vertical="center" wrapText="1"/>
    </xf>
    <xf numFmtId="44" fontId="17" fillId="0" borderId="29" xfId="8" applyFont="1" applyFill="1" applyBorder="1" applyAlignment="1" applyProtection="1">
      <alignment horizontal="right" vertical="center" wrapText="1"/>
    </xf>
    <xf numFmtId="165" fontId="15" fillId="0" borderId="27" xfId="3" applyNumberFormat="1" applyFont="1" applyFill="1" applyBorder="1" applyAlignment="1">
      <alignment horizontal="center" vertical="center"/>
    </xf>
    <xf numFmtId="166" fontId="15" fillId="0" borderId="28" xfId="5" applyNumberFormat="1" applyFont="1" applyFill="1" applyBorder="1" applyAlignment="1">
      <alignment vertical="center" wrapText="1"/>
    </xf>
    <xf numFmtId="166" fontId="15" fillId="0" borderId="28" xfId="5" applyNumberFormat="1" applyFont="1" applyFill="1" applyBorder="1" applyAlignment="1">
      <alignment horizontal="center" vertical="center" wrapText="1"/>
    </xf>
    <xf numFmtId="167" fontId="15" fillId="0" borderId="28" xfId="1" applyNumberFormat="1" applyFont="1" applyFill="1" applyBorder="1" applyAlignment="1" applyProtection="1">
      <alignment horizontal="right" vertical="center"/>
    </xf>
    <xf numFmtId="165" fontId="15" fillId="2" borderId="27" xfId="3" applyNumberFormat="1" applyFont="1" applyFill="1" applyBorder="1" applyAlignment="1">
      <alignment horizontal="center" vertical="center" wrapText="1"/>
    </xf>
    <xf numFmtId="0" fontId="17" fillId="2" borderId="28" xfId="3" applyFont="1" applyFill="1" applyBorder="1" applyAlignment="1">
      <alignment horizontal="right" vertical="center" wrapText="1"/>
    </xf>
    <xf numFmtId="165" fontId="17" fillId="2" borderId="28" xfId="3" applyNumberFormat="1" applyFont="1" applyFill="1" applyBorder="1" applyAlignment="1">
      <alignment horizontal="center" vertical="center"/>
    </xf>
    <xf numFmtId="0" fontId="15" fillId="2" borderId="28" xfId="1" applyNumberFormat="1" applyFont="1" applyFill="1" applyBorder="1" applyAlignment="1" applyProtection="1">
      <alignment vertical="center"/>
    </xf>
    <xf numFmtId="165" fontId="15" fillId="0" borderId="27" xfId="3" applyNumberFormat="1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right" vertical="center" wrapText="1"/>
    </xf>
    <xf numFmtId="165" fontId="17" fillId="0" borderId="28" xfId="3" applyNumberFormat="1" applyFont="1" applyFill="1" applyBorder="1" applyAlignment="1">
      <alignment horizontal="center" vertical="center"/>
    </xf>
    <xf numFmtId="165" fontId="17" fillId="0" borderId="27" xfId="3" applyNumberFormat="1" applyFont="1" applyBorder="1" applyAlignment="1">
      <alignment horizontal="center"/>
    </xf>
    <xf numFmtId="165" fontId="17" fillId="0" borderId="28" xfId="3" applyNumberFormat="1" applyFont="1" applyFill="1" applyBorder="1" applyAlignment="1">
      <alignment horizontal="center"/>
    </xf>
    <xf numFmtId="166" fontId="17" fillId="0" borderId="28" xfId="4" applyFont="1" applyFill="1" applyBorder="1"/>
    <xf numFmtId="0" fontId="17" fillId="0" borderId="28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vertical="center" wrapText="1"/>
    </xf>
    <xf numFmtId="0" fontId="15" fillId="0" borderId="28" xfId="3" applyFont="1" applyBorder="1" applyAlignment="1">
      <alignment horizontal="center"/>
    </xf>
    <xf numFmtId="166" fontId="15" fillId="0" borderId="28" xfId="4" applyFont="1" applyBorder="1"/>
    <xf numFmtId="165" fontId="17" fillId="2" borderId="28" xfId="3" applyNumberFormat="1" applyFont="1" applyFill="1" applyBorder="1" applyAlignment="1">
      <alignment horizontal="center"/>
    </xf>
    <xf numFmtId="166" fontId="17" fillId="2" borderId="28" xfId="4" applyFont="1" applyFill="1" applyBorder="1"/>
    <xf numFmtId="165" fontId="17" fillId="0" borderId="27" xfId="3" applyNumberFormat="1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left" vertical="center" wrapText="1"/>
    </xf>
    <xf numFmtId="165" fontId="17" fillId="0" borderId="27" xfId="3" applyNumberFormat="1" applyFont="1" applyFill="1" applyBorder="1" applyAlignment="1">
      <alignment horizontal="center" vertical="center"/>
    </xf>
    <xf numFmtId="166" fontId="17" fillId="0" borderId="28" xfId="5" applyNumberFormat="1" applyFont="1" applyFill="1" applyBorder="1" applyAlignment="1">
      <alignment vertical="center" wrapText="1"/>
    </xf>
    <xf numFmtId="166" fontId="34" fillId="0" borderId="28" xfId="5" applyNumberFormat="1" applyFont="1" applyFill="1" applyBorder="1" applyAlignment="1">
      <alignment vertical="center" wrapText="1"/>
    </xf>
    <xf numFmtId="165" fontId="15" fillId="0" borderId="27" xfId="2" applyNumberFormat="1" applyFont="1" applyFill="1" applyBorder="1" applyAlignment="1">
      <alignment horizontal="center" vertical="center" wrapText="1"/>
    </xf>
    <xf numFmtId="0" fontId="15" fillId="0" borderId="28" xfId="2" applyFont="1" applyFill="1" applyBorder="1" applyAlignment="1">
      <alignment vertical="center" wrapText="1"/>
    </xf>
    <xf numFmtId="0" fontId="15" fillId="0" borderId="28" xfId="2" applyFont="1" applyBorder="1" applyAlignment="1">
      <alignment horizontal="center" vertical="center"/>
    </xf>
    <xf numFmtId="0" fontId="34" fillId="0" borderId="28" xfId="3" applyFont="1" applyFill="1" applyBorder="1" applyAlignment="1">
      <alignment vertical="center" wrapText="1"/>
    </xf>
    <xf numFmtId="0" fontId="15" fillId="0" borderId="28" xfId="3" applyFont="1" applyFill="1" applyBorder="1" applyAlignment="1">
      <alignment horizontal="center" vertical="center"/>
    </xf>
    <xf numFmtId="0" fontId="15" fillId="0" borderId="28" xfId="1" applyNumberFormat="1" applyFont="1" applyFill="1" applyBorder="1" applyAlignment="1" applyProtection="1">
      <alignment vertical="center"/>
    </xf>
    <xf numFmtId="44" fontId="15" fillId="0" borderId="28" xfId="8" applyFont="1" applyFill="1" applyBorder="1" applyAlignment="1" applyProtection="1">
      <alignment vertical="center"/>
    </xf>
    <xf numFmtId="165" fontId="17" fillId="0" borderId="27" xfId="2" applyNumberFormat="1" applyFont="1" applyFill="1" applyBorder="1" applyAlignment="1">
      <alignment horizontal="center" vertical="center" wrapText="1"/>
    </xf>
    <xf numFmtId="0" fontId="17" fillId="0" borderId="28" xfId="0" applyFont="1" applyBorder="1"/>
    <xf numFmtId="0" fontId="17" fillId="0" borderId="28" xfId="2" applyFont="1" applyFill="1" applyBorder="1" applyAlignment="1">
      <alignment horizontal="center" vertical="center"/>
    </xf>
    <xf numFmtId="167" fontId="17" fillId="0" borderId="28" xfId="1" applyNumberFormat="1" applyFont="1" applyFill="1" applyBorder="1" applyAlignment="1" applyProtection="1">
      <alignment horizontal="right" vertical="center"/>
    </xf>
    <xf numFmtId="0" fontId="15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 wrapText="1"/>
    </xf>
    <xf numFmtId="166" fontId="15" fillId="0" borderId="28" xfId="0" applyNumberFormat="1" applyFont="1" applyFill="1" applyBorder="1" applyAlignment="1">
      <alignment horizontal="center" wrapText="1"/>
    </xf>
    <xf numFmtId="4" fontId="15" fillId="0" borderId="28" xfId="0" applyNumberFormat="1" applyFont="1" applyFill="1" applyBorder="1" applyAlignment="1"/>
    <xf numFmtId="166" fontId="17" fillId="0" borderId="28" xfId="0" applyNumberFormat="1" applyFont="1" applyFill="1" applyBorder="1" applyAlignment="1">
      <alignment horizontal="center" wrapText="1"/>
    </xf>
    <xf numFmtId="4" fontId="17" fillId="0" borderId="28" xfId="0" applyNumberFormat="1" applyFont="1" applyFill="1" applyBorder="1" applyAlignment="1"/>
    <xf numFmtId="0" fontId="15" fillId="0" borderId="27" xfId="1" applyNumberFormat="1" applyFont="1" applyFill="1" applyBorder="1" applyAlignment="1" applyProtection="1">
      <alignment horizontal="center" vertical="center"/>
    </xf>
    <xf numFmtId="0" fontId="15" fillId="0" borderId="28" xfId="1" applyNumberFormat="1" applyFont="1" applyFill="1" applyBorder="1" applyAlignment="1" applyProtection="1">
      <alignment horizontal="center" vertical="center"/>
    </xf>
    <xf numFmtId="0" fontId="15" fillId="0" borderId="28" xfId="1" applyNumberFormat="1" applyFont="1" applyFill="1" applyBorder="1" applyAlignment="1" applyProtection="1">
      <alignment horizontal="justify" vertical="center" wrapText="1"/>
    </xf>
    <xf numFmtId="44" fontId="15" fillId="0" borderId="29" xfId="8" applyFont="1" applyFill="1" applyBorder="1" applyAlignment="1" applyProtection="1">
      <alignment vertical="center"/>
    </xf>
    <xf numFmtId="165" fontId="28" fillId="0" borderId="30" xfId="2" applyNumberFormat="1" applyFont="1" applyBorder="1" applyAlignment="1">
      <alignment horizontal="center"/>
    </xf>
    <xf numFmtId="0" fontId="28" fillId="0" borderId="30" xfId="2" applyFont="1" applyBorder="1" applyAlignment="1">
      <alignment horizontal="left"/>
    </xf>
    <xf numFmtId="0" fontId="28" fillId="0" borderId="30" xfId="2" applyFont="1" applyBorder="1"/>
    <xf numFmtId="0" fontId="28" fillId="0" borderId="30" xfId="2" applyFont="1" applyBorder="1" applyAlignment="1">
      <alignment horizontal="center"/>
    </xf>
    <xf numFmtId="0" fontId="32" fillId="0" borderId="30" xfId="2" applyFont="1" applyBorder="1" applyAlignment="1">
      <alignment horizontal="center"/>
    </xf>
    <xf numFmtId="166" fontId="32" fillId="0" borderId="30" xfId="7" applyFont="1" applyBorder="1" applyAlignment="1">
      <alignment horizontal="center"/>
    </xf>
    <xf numFmtId="165" fontId="33" fillId="0" borderId="27" xfId="3" applyNumberFormat="1" applyFont="1" applyFill="1" applyBorder="1" applyAlignment="1">
      <alignment horizontal="center" vertical="center" wrapText="1"/>
    </xf>
    <xf numFmtId="0" fontId="33" fillId="0" borderId="28" xfId="3" applyFont="1" applyFill="1" applyBorder="1" applyAlignment="1">
      <alignment horizontal="left" vertical="center" wrapText="1"/>
    </xf>
    <xf numFmtId="165" fontId="33" fillId="0" borderId="28" xfId="3" applyNumberFormat="1" applyFont="1" applyFill="1" applyBorder="1" applyAlignment="1">
      <alignment horizontal="center" vertical="center"/>
    </xf>
    <xf numFmtId="167" fontId="35" fillId="0" borderId="28" xfId="1" applyNumberFormat="1" applyFont="1" applyFill="1" applyBorder="1" applyAlignment="1" applyProtection="1">
      <alignment horizontal="right" vertical="center"/>
    </xf>
    <xf numFmtId="166" fontId="17" fillId="0" borderId="28" xfId="18" applyFont="1" applyFill="1" applyBorder="1" applyAlignment="1">
      <alignment horizontal="left" vertical="center" wrapText="1"/>
    </xf>
    <xf numFmtId="0" fontId="33" fillId="0" borderId="31" xfId="2" applyFont="1" applyBorder="1" applyAlignment="1">
      <alignment vertical="center"/>
    </xf>
    <xf numFmtId="0" fontId="39" fillId="0" borderId="31" xfId="1" applyNumberFormat="1" applyFont="1" applyFill="1" applyBorder="1" applyAlignment="1" applyProtection="1">
      <alignment horizontal="center" vertical="center"/>
    </xf>
    <xf numFmtId="44" fontId="35" fillId="0" borderId="31" xfId="8" applyFont="1" applyFill="1" applyBorder="1" applyAlignment="1" applyProtection="1">
      <alignment horizontal="center" vertical="center"/>
    </xf>
    <xf numFmtId="44" fontId="33" fillId="0" borderId="32" xfId="8" applyFont="1" applyFill="1" applyBorder="1" applyAlignment="1" applyProtection="1">
      <alignment horizontal="center" vertical="center"/>
    </xf>
    <xf numFmtId="172" fontId="15" fillId="0" borderId="28" xfId="8" applyNumberFormat="1" applyFont="1" applyFill="1" applyBorder="1" applyAlignment="1" applyProtection="1">
      <alignment horizontal="right" vertical="center"/>
    </xf>
    <xf numFmtId="172" fontId="17" fillId="0" borderId="29" xfId="8" applyNumberFormat="1" applyFont="1" applyFill="1" applyBorder="1" applyAlignment="1" applyProtection="1">
      <alignment horizontal="right" vertical="center"/>
    </xf>
    <xf numFmtId="172" fontId="15" fillId="2" borderId="28" xfId="8" applyNumberFormat="1" applyFont="1" applyFill="1" applyBorder="1" applyAlignment="1" applyProtection="1">
      <alignment vertical="center"/>
    </xf>
    <xf numFmtId="172" fontId="17" fillId="2" borderId="29" xfId="8" applyNumberFormat="1" applyFont="1" applyFill="1" applyBorder="1" applyAlignment="1">
      <alignment horizontal="right" vertical="center"/>
    </xf>
    <xf numFmtId="172" fontId="17" fillId="0" borderId="28" xfId="4" applyNumberFormat="1" applyFont="1" applyFill="1" applyBorder="1"/>
    <xf numFmtId="172" fontId="17" fillId="0" borderId="29" xfId="4" applyNumberFormat="1" applyFont="1" applyFill="1" applyBorder="1" applyAlignment="1">
      <alignment vertical="center" wrapText="1"/>
    </xf>
    <xf numFmtId="172" fontId="15" fillId="0" borderId="29" xfId="6" applyNumberFormat="1" applyFont="1" applyFill="1" applyBorder="1" applyAlignment="1">
      <alignment wrapText="1"/>
    </xf>
    <xf numFmtId="172" fontId="15" fillId="0" borderId="28" xfId="4" applyNumberFormat="1" applyFont="1" applyBorder="1"/>
    <xf numFmtId="172" fontId="15" fillId="0" borderId="29" xfId="4" applyNumberFormat="1" applyFont="1" applyBorder="1"/>
    <xf numFmtId="172" fontId="17" fillId="2" borderId="28" xfId="4" applyNumberFormat="1" applyFont="1" applyFill="1" applyBorder="1"/>
    <xf numFmtId="172" fontId="17" fillId="2" borderId="29" xfId="4" applyNumberFormat="1" applyFont="1" applyFill="1" applyBorder="1"/>
    <xf numFmtId="172" fontId="17" fillId="0" borderId="29" xfId="4" applyNumberFormat="1" applyFont="1" applyFill="1" applyBorder="1"/>
    <xf numFmtId="172" fontId="35" fillId="0" borderId="28" xfId="8" applyNumberFormat="1" applyFont="1" applyFill="1" applyBorder="1" applyAlignment="1" applyProtection="1">
      <alignment horizontal="right" vertical="center"/>
    </xf>
    <xf numFmtId="172" fontId="33" fillId="0" borderId="29" xfId="8" applyNumberFormat="1" applyFont="1" applyFill="1" applyBorder="1" applyAlignment="1" applyProtection="1">
      <alignment horizontal="right" vertical="center"/>
    </xf>
    <xf numFmtId="172" fontId="15" fillId="0" borderId="28" xfId="8" applyNumberFormat="1" applyFont="1" applyFill="1" applyBorder="1" applyAlignment="1" applyProtection="1">
      <alignment vertical="center"/>
    </xf>
    <xf numFmtId="172" fontId="17" fillId="0" borderId="29" xfId="8" applyNumberFormat="1" applyFont="1" applyFill="1" applyBorder="1" applyAlignment="1">
      <alignment horizontal="right" vertical="center"/>
    </xf>
    <xf numFmtId="172" fontId="17" fillId="0" borderId="28" xfId="8" applyNumberFormat="1" applyFont="1" applyFill="1" applyBorder="1" applyAlignment="1" applyProtection="1">
      <alignment horizontal="right" vertical="center"/>
    </xf>
    <xf numFmtId="172" fontId="15" fillId="0" borderId="28" xfId="0" applyNumberFormat="1" applyFont="1" applyFill="1" applyBorder="1" applyAlignment="1">
      <alignment wrapText="1"/>
    </xf>
    <xf numFmtId="172" fontId="15" fillId="0" borderId="29" xfId="8" applyNumberFormat="1" applyFont="1" applyFill="1" applyBorder="1" applyAlignment="1">
      <alignment wrapText="1"/>
    </xf>
    <xf numFmtId="172" fontId="17" fillId="0" borderId="28" xfId="0" applyNumberFormat="1" applyFont="1" applyFill="1" applyBorder="1" applyAlignment="1">
      <alignment wrapText="1"/>
    </xf>
    <xf numFmtId="172" fontId="17" fillId="0" borderId="29" xfId="8" applyNumberFormat="1" applyFont="1" applyFill="1" applyBorder="1" applyAlignment="1">
      <alignment wrapText="1"/>
    </xf>
    <xf numFmtId="172" fontId="15" fillId="0" borderId="29" xfId="8" applyNumberFormat="1" applyFont="1" applyFill="1" applyBorder="1" applyAlignment="1" applyProtection="1">
      <alignment horizontal="right" vertical="center"/>
    </xf>
    <xf numFmtId="0" fontId="35" fillId="0" borderId="27" xfId="1" applyNumberFormat="1" applyFont="1" applyFill="1" applyBorder="1" applyAlignment="1" applyProtection="1">
      <alignment horizontal="center" vertical="center"/>
    </xf>
    <xf numFmtId="0" fontId="33" fillId="0" borderId="28" xfId="1" applyNumberFormat="1" applyFont="1" applyFill="1" applyBorder="1" applyAlignment="1" applyProtection="1">
      <alignment vertical="center" wrapText="1"/>
    </xf>
    <xf numFmtId="0" fontId="35" fillId="0" borderId="28" xfId="1" applyNumberFormat="1" applyFont="1" applyFill="1" applyBorder="1" applyAlignment="1" applyProtection="1">
      <alignment vertical="center" wrapText="1"/>
    </xf>
    <xf numFmtId="0" fontId="35" fillId="0" borderId="28" xfId="1" applyNumberFormat="1" applyFont="1" applyFill="1" applyBorder="1" applyAlignment="1" applyProtection="1">
      <alignment vertical="center"/>
    </xf>
    <xf numFmtId="44" fontId="35" fillId="0" borderId="0" xfId="0" applyNumberFormat="1" applyFont="1"/>
    <xf numFmtId="0" fontId="35" fillId="0" borderId="0" xfId="0" applyFont="1"/>
    <xf numFmtId="0" fontId="37" fillId="0" borderId="0" xfId="5" applyFont="1"/>
    <xf numFmtId="0" fontId="0" fillId="0" borderId="0" xfId="0" applyAlignment="1"/>
    <xf numFmtId="165" fontId="15" fillId="0" borderId="36" xfId="2" applyNumberFormat="1" applyFont="1" applyFill="1" applyBorder="1" applyAlignment="1">
      <alignment horizontal="center" vertical="center" wrapText="1"/>
    </xf>
    <xf numFmtId="0" fontId="15" fillId="0" borderId="33" xfId="2" applyFont="1" applyFill="1" applyBorder="1" applyAlignment="1">
      <alignment vertical="center" wrapText="1"/>
    </xf>
    <xf numFmtId="0" fontId="15" fillId="0" borderId="33" xfId="2" applyFont="1" applyBorder="1" applyAlignment="1">
      <alignment horizontal="center" vertical="center"/>
    </xf>
    <xf numFmtId="167" fontId="15" fillId="0" borderId="33" xfId="1" applyNumberFormat="1" applyFont="1" applyFill="1" applyBorder="1" applyAlignment="1" applyProtection="1">
      <alignment horizontal="right" vertical="center"/>
    </xf>
    <xf numFmtId="172" fontId="15" fillId="0" borderId="33" xfId="8" applyNumberFormat="1" applyFont="1" applyFill="1" applyBorder="1" applyAlignment="1" applyProtection="1">
      <alignment horizontal="right" vertical="center"/>
    </xf>
    <xf numFmtId="172" fontId="17" fillId="0" borderId="38" xfId="8" applyNumberFormat="1" applyFont="1" applyFill="1" applyBorder="1" applyAlignment="1" applyProtection="1">
      <alignment horizontal="right" vertical="center"/>
    </xf>
    <xf numFmtId="165" fontId="17" fillId="2" borderId="27" xfId="3" applyNumberFormat="1" applyFont="1" applyFill="1" applyBorder="1" applyAlignment="1">
      <alignment horizontal="center" vertical="center" wrapText="1"/>
    </xf>
    <xf numFmtId="167" fontId="15" fillId="2" borderId="28" xfId="1" applyNumberFormat="1" applyFont="1" applyFill="1" applyBorder="1" applyAlignment="1" applyProtection="1">
      <alignment horizontal="right" vertical="center"/>
    </xf>
    <xf numFmtId="172" fontId="15" fillId="2" borderId="28" xfId="8" applyNumberFormat="1" applyFont="1" applyFill="1" applyBorder="1" applyAlignment="1" applyProtection="1">
      <alignment horizontal="right" vertical="center"/>
    </xf>
    <xf numFmtId="172" fontId="17" fillId="2" borderId="29" xfId="8" applyNumberFormat="1" applyFont="1" applyFill="1" applyBorder="1" applyAlignment="1" applyProtection="1">
      <alignment horizontal="right" vertical="center"/>
    </xf>
    <xf numFmtId="0" fontId="8" fillId="0" borderId="3" xfId="2" applyFont="1" applyBorder="1"/>
    <xf numFmtId="170" fontId="15" fillId="0" borderId="6" xfId="2" applyNumberFormat="1" applyFont="1" applyBorder="1" applyAlignment="1">
      <alignment horizontal="left"/>
    </xf>
    <xf numFmtId="0" fontId="15" fillId="0" borderId="6" xfId="2" applyFont="1" applyBorder="1" applyAlignment="1">
      <alignment horizontal="left"/>
    </xf>
    <xf numFmtId="0" fontId="15" fillId="0" borderId="6" xfId="2" applyNumberFormat="1" applyFont="1" applyBorder="1" applyAlignment="1">
      <alignment horizontal="left"/>
    </xf>
    <xf numFmtId="10" fontId="15" fillId="0" borderId="6" xfId="2" applyNumberFormat="1" applyFont="1" applyBorder="1" applyAlignment="1">
      <alignment horizontal="left"/>
    </xf>
    <xf numFmtId="17" fontId="15" fillId="0" borderId="6" xfId="2" applyNumberFormat="1" applyFont="1" applyBorder="1" applyAlignment="1">
      <alignment horizontal="left"/>
    </xf>
    <xf numFmtId="17" fontId="10" fillId="0" borderId="8" xfId="2" applyNumberFormat="1" applyFont="1" applyBorder="1"/>
    <xf numFmtId="165" fontId="32" fillId="0" borderId="22" xfId="2" applyNumberFormat="1" applyFont="1" applyBorder="1" applyAlignment="1">
      <alignment horizontal="center"/>
    </xf>
    <xf numFmtId="0" fontId="32" fillId="0" borderId="22" xfId="2" applyFont="1" applyBorder="1" applyAlignment="1">
      <alignment horizontal="center"/>
    </xf>
    <xf numFmtId="0" fontId="8" fillId="0" borderId="0" xfId="0" applyFont="1"/>
    <xf numFmtId="44" fontId="8" fillId="0" borderId="0" xfId="0" applyNumberFormat="1" applyFont="1"/>
    <xf numFmtId="0" fontId="37" fillId="0" borderId="0" xfId="5" applyFont="1" applyFill="1"/>
    <xf numFmtId="166" fontId="17" fillId="0" borderId="28" xfId="0" applyNumberFormat="1" applyFont="1" applyFill="1" applyBorder="1" applyAlignment="1">
      <alignment wrapText="1"/>
    </xf>
    <xf numFmtId="4" fontId="15" fillId="0" borderId="28" xfId="0" applyNumberFormat="1" applyFont="1" applyFill="1" applyBorder="1" applyAlignment="1">
      <alignment wrapText="1"/>
    </xf>
    <xf numFmtId="4" fontId="15" fillId="0" borderId="29" xfId="21" applyNumberFormat="1" applyFont="1" applyFill="1" applyBorder="1" applyAlignment="1"/>
    <xf numFmtId="0" fontId="20" fillId="0" borderId="0" xfId="0" applyNumberFormat="1" applyFont="1" applyFill="1" applyBorder="1" applyAlignment="1"/>
    <xf numFmtId="0" fontId="40" fillId="0" borderId="0" xfId="0" applyFont="1"/>
    <xf numFmtId="2" fontId="8" fillId="0" borderId="0" xfId="0" applyNumberFormat="1" applyFont="1"/>
    <xf numFmtId="173" fontId="15" fillId="2" borderId="27" xfId="0" applyNumberFormat="1" applyFont="1" applyFill="1" applyBorder="1" applyAlignment="1">
      <alignment horizontal="center" wrapText="1"/>
    </xf>
    <xf numFmtId="166" fontId="17" fillId="2" borderId="28" xfId="0" applyNumberFormat="1" applyFont="1" applyFill="1" applyBorder="1" applyAlignment="1">
      <alignment horizontal="right" wrapText="1"/>
    </xf>
    <xf numFmtId="173" fontId="17" fillId="2" borderId="28" xfId="0" applyNumberFormat="1" applyFont="1" applyFill="1" applyBorder="1" applyAlignment="1">
      <alignment horizontal="center" wrapText="1"/>
    </xf>
    <xf numFmtId="4" fontId="15" fillId="2" borderId="28" xfId="0" applyNumberFormat="1" applyFont="1" applyFill="1" applyBorder="1" applyAlignment="1">
      <alignment wrapText="1"/>
    </xf>
    <xf numFmtId="4" fontId="17" fillId="2" borderId="29" xfId="21" applyNumberFormat="1" applyFont="1" applyFill="1" applyBorder="1" applyAlignment="1">
      <alignment wrapText="1"/>
    </xf>
    <xf numFmtId="173" fontId="15" fillId="0" borderId="27" xfId="0" applyNumberFormat="1" applyFont="1" applyFill="1" applyBorder="1" applyAlignment="1">
      <alignment horizontal="center" wrapText="1"/>
    </xf>
    <xf numFmtId="166" fontId="17" fillId="0" borderId="28" xfId="0" applyNumberFormat="1" applyFont="1" applyFill="1" applyBorder="1" applyAlignment="1">
      <alignment horizontal="right" wrapText="1"/>
    </xf>
    <xf numFmtId="173" fontId="17" fillId="0" borderId="28" xfId="0" applyNumberFormat="1" applyFont="1" applyFill="1" applyBorder="1" applyAlignment="1">
      <alignment horizontal="center" wrapText="1"/>
    </xf>
    <xf numFmtId="4" fontId="17" fillId="0" borderId="29" xfId="21" applyNumberFormat="1" applyFont="1" applyFill="1" applyBorder="1" applyAlignment="1">
      <alignment wrapText="1"/>
    </xf>
    <xf numFmtId="0" fontId="8" fillId="0" borderId="0" xfId="0" applyFont="1" applyFill="1"/>
    <xf numFmtId="0" fontId="40" fillId="0" borderId="0" xfId="0" applyFont="1" applyFill="1"/>
    <xf numFmtId="2" fontId="8" fillId="0" borderId="0" xfId="0" applyNumberFormat="1" applyFont="1" applyFill="1"/>
    <xf numFmtId="44" fontId="8" fillId="0" borderId="0" xfId="0" applyNumberFormat="1" applyFont="1" applyFill="1"/>
    <xf numFmtId="167" fontId="15" fillId="3" borderId="28" xfId="1" applyNumberFormat="1" applyFont="1" applyFill="1" applyBorder="1" applyAlignment="1" applyProtection="1">
      <alignment horizontal="right" vertical="center"/>
    </xf>
    <xf numFmtId="4" fontId="15" fillId="3" borderId="28" xfId="0" applyNumberFormat="1" applyFont="1" applyFill="1" applyBorder="1" applyAlignment="1"/>
    <xf numFmtId="43" fontId="15" fillId="0" borderId="0" xfId="14" applyNumberFormat="1" applyFont="1"/>
    <xf numFmtId="168" fontId="41" fillId="0" borderId="0" xfId="14" applyNumberFormat="1" applyFont="1" applyAlignment="1">
      <alignment vertical="center" wrapText="1"/>
    </xf>
    <xf numFmtId="167" fontId="8" fillId="0" borderId="0" xfId="0" applyNumberFormat="1" applyFont="1"/>
    <xf numFmtId="0" fontId="15" fillId="0" borderId="0" xfId="0" applyFont="1" applyAlignment="1">
      <alignment vertical="center"/>
    </xf>
    <xf numFmtId="165" fontId="15" fillId="0" borderId="28" xfId="3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right" vertical="center" wrapText="1"/>
    </xf>
    <xf numFmtId="4" fontId="15" fillId="0" borderId="28" xfId="0" applyNumberFormat="1" applyFont="1" applyBorder="1" applyAlignment="1">
      <alignment horizontal="right" vertical="center" wrapText="1"/>
    </xf>
    <xf numFmtId="4" fontId="15" fillId="0" borderId="28" xfId="1" applyNumberFormat="1" applyFont="1" applyBorder="1" applyAlignment="1">
      <alignment horizontal="right" vertical="center"/>
    </xf>
    <xf numFmtId="43" fontId="15" fillId="0" borderId="28" xfId="1" applyNumberFormat="1" applyFont="1" applyBorder="1" applyAlignment="1">
      <alignment horizontal="right" vertical="center"/>
    </xf>
    <xf numFmtId="166" fontId="15" fillId="0" borderId="28" xfId="5" applyNumberFormat="1" applyFont="1" applyBorder="1" applyAlignment="1">
      <alignment vertical="center" wrapText="1"/>
    </xf>
    <xf numFmtId="0" fontId="38" fillId="0" borderId="28" xfId="20" applyFont="1" applyBorder="1" applyAlignment="1">
      <alignment horizontal="center" wrapText="1"/>
    </xf>
    <xf numFmtId="4" fontId="15" fillId="0" borderId="28" xfId="8" applyNumberFormat="1" applyFont="1" applyFill="1" applyBorder="1" applyAlignment="1" applyProtection="1">
      <alignment horizontal="right" vertical="center"/>
    </xf>
    <xf numFmtId="43" fontId="15" fillId="0" borderId="28" xfId="1" applyNumberFormat="1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right" vertical="center" wrapText="1"/>
    </xf>
    <xf numFmtId="4" fontId="15" fillId="0" borderId="28" xfId="0" applyNumberFormat="1" applyFont="1" applyFill="1" applyBorder="1" applyAlignment="1">
      <alignment horizontal="right" vertical="center" wrapText="1"/>
    </xf>
    <xf numFmtId="4" fontId="15" fillId="0" borderId="28" xfId="1" applyNumberFormat="1" applyFont="1" applyFill="1" applyBorder="1" applyAlignment="1">
      <alignment horizontal="right" vertical="center"/>
    </xf>
    <xf numFmtId="43" fontId="17" fillId="0" borderId="28" xfId="1" applyNumberFormat="1" applyFont="1" applyFill="1" applyBorder="1" applyAlignment="1">
      <alignment horizontal="right" vertical="center"/>
    </xf>
    <xf numFmtId="4" fontId="35" fillId="0" borderId="5" xfId="0" applyNumberFormat="1" applyFont="1" applyBorder="1" applyAlignment="1">
      <alignment horizontal="center"/>
    </xf>
    <xf numFmtId="2" fontId="15" fillId="0" borderId="28" xfId="5" applyNumberFormat="1" applyFont="1" applyFill="1" applyBorder="1" applyAlignment="1">
      <alignment vertical="center" wrapText="1"/>
    </xf>
    <xf numFmtId="172" fontId="15" fillId="0" borderId="29" xfId="6" applyNumberFormat="1" applyFont="1" applyFill="1" applyBorder="1" applyAlignment="1">
      <alignment vertical="center" wrapText="1"/>
    </xf>
    <xf numFmtId="4" fontId="15" fillId="0" borderId="28" xfId="0" applyNumberFormat="1" applyFont="1" applyFill="1" applyBorder="1" applyAlignment="1">
      <alignment vertical="center"/>
    </xf>
    <xf numFmtId="0" fontId="33" fillId="0" borderId="34" xfId="3" applyFont="1" applyFill="1" applyBorder="1" applyAlignment="1">
      <alignment horizontal="left" vertical="center" wrapText="1"/>
    </xf>
    <xf numFmtId="0" fontId="33" fillId="0" borderId="37" xfId="3" applyFont="1" applyFill="1" applyBorder="1" applyAlignment="1">
      <alignment horizontal="left" vertical="center" wrapText="1"/>
    </xf>
    <xf numFmtId="0" fontId="33" fillId="0" borderId="39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4" fontId="33" fillId="0" borderId="28" xfId="8" applyFont="1" applyFill="1" applyBorder="1" applyAlignment="1" applyProtection="1">
      <alignment horizontal="center" vertical="center"/>
    </xf>
    <xf numFmtId="44" fontId="33" fillId="0" borderId="29" xfId="8" applyFont="1" applyFill="1" applyBorder="1" applyAlignment="1" applyProtection="1">
      <alignment horizontal="center" vertical="center"/>
    </xf>
    <xf numFmtId="172" fontId="33" fillId="0" borderId="34" xfId="8" applyNumberFormat="1" applyFont="1" applyFill="1" applyBorder="1" applyAlignment="1" applyProtection="1">
      <alignment horizontal="right" vertical="center"/>
    </xf>
    <xf numFmtId="44" fontId="33" fillId="0" borderId="35" xfId="8" applyNumberFormat="1" applyFont="1" applyFill="1" applyBorder="1" applyAlignment="1" applyProtection="1">
      <alignment horizontal="right" vertical="center"/>
    </xf>
    <xf numFmtId="0" fontId="17" fillId="0" borderId="5" xfId="14" applyFont="1" applyBorder="1" applyAlignment="1">
      <alignment horizontal="left" vertical="center" wrapText="1"/>
    </xf>
    <xf numFmtId="0" fontId="17" fillId="0" borderId="0" xfId="14" applyFont="1" applyBorder="1" applyAlignment="1">
      <alignment horizontal="left" vertical="center" wrapText="1"/>
    </xf>
    <xf numFmtId="0" fontId="17" fillId="0" borderId="23" xfId="14" applyFont="1" applyBorder="1" applyAlignment="1">
      <alignment horizontal="center" vertical="center" wrapText="1"/>
    </xf>
    <xf numFmtId="0" fontId="17" fillId="0" borderId="12" xfId="14" applyFont="1" applyBorder="1" applyAlignment="1">
      <alignment horizontal="center" vertical="center" wrapText="1"/>
    </xf>
    <xf numFmtId="0" fontId="17" fillId="0" borderId="40" xfId="14" applyFont="1" applyBorder="1" applyAlignment="1">
      <alignment horizontal="center" vertical="center" wrapText="1"/>
    </xf>
    <xf numFmtId="44" fontId="41" fillId="0" borderId="0" xfId="14" applyNumberFormat="1" applyFont="1" applyAlignment="1">
      <alignment horizontal="center" vertical="center" wrapText="1"/>
    </xf>
    <xf numFmtId="44" fontId="15" fillId="0" borderId="0" xfId="14" applyNumberFormat="1" applyFont="1" applyAlignment="1">
      <alignment horizontal="center" vertical="center"/>
    </xf>
    <xf numFmtId="0" fontId="15" fillId="0" borderId="0" xfId="14" applyFont="1" applyAlignment="1">
      <alignment horizontal="center" vertical="center"/>
    </xf>
    <xf numFmtId="0" fontId="15" fillId="0" borderId="0" xfId="14" applyFont="1" applyAlignment="1">
      <alignment horizontal="center"/>
    </xf>
    <xf numFmtId="0" fontId="16" fillId="0" borderId="0" xfId="14" applyFont="1" applyAlignment="1">
      <alignment horizontal="center" vertical="center" wrapText="1"/>
    </xf>
  </cellXfs>
  <cellStyles count="32">
    <cellStyle name="Excel Built-in Normal" xfId="27"/>
    <cellStyle name="Moeda" xfId="8" builtinId="4"/>
    <cellStyle name="Moeda 2" xfId="6"/>
    <cellStyle name="Moeda 3" xfId="21"/>
    <cellStyle name="Normal" xfId="0" builtinId="0"/>
    <cellStyle name="Normal 11" xfId="2"/>
    <cellStyle name="Normal 13" xfId="3"/>
    <cellStyle name="Normal 2" xfId="11"/>
    <cellStyle name="Normal 2 2" xfId="16"/>
    <cellStyle name="Normal 2 2 2" xfId="22"/>
    <cellStyle name="Normal 2 3" xfId="23"/>
    <cellStyle name="Normal 2 4" xfId="31"/>
    <cellStyle name="Normal 2 5" xfId="9"/>
    <cellStyle name="Normal 3" xfId="5"/>
    <cellStyle name="Normal 3 2" xfId="15"/>
    <cellStyle name="Normal 3 4" xfId="30"/>
    <cellStyle name="Normal 4" xfId="12"/>
    <cellStyle name="Normal 5" xfId="14"/>
    <cellStyle name="Normal 7" xfId="28"/>
    <cellStyle name="Normal 8" xfId="29"/>
    <cellStyle name="Normal_Plan1" xfId="20"/>
    <cellStyle name="Porcentagem" xfId="13" builtinId="5"/>
    <cellStyle name="Separador de milhares 10" xfId="7"/>
    <cellStyle name="Separador de milhares 11" xfId="4"/>
    <cellStyle name="Separador de milhares 2" xfId="24"/>
    <cellStyle name="Separador de milhares 2 2 2 2" xfId="17"/>
    <cellStyle name="Separador de milhares 3 2" xfId="18"/>
    <cellStyle name="Vírgula" xfId="1" builtinId="3"/>
    <cellStyle name="Vírgula 2" xfId="25"/>
    <cellStyle name="Vírgula 2 2" xfId="26"/>
    <cellStyle name="Vírgula 2 7" xfId="10"/>
    <cellStyle name="Vírgula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PENDRIVE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TABELAS%20OR&#199;AMENT&#193;RIAS\SINAPI%2009-2019\Refer&#234;ncia%2009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ota\PLANILHA%20M&#218;LTIPLA%20V3.0.5_INFRA_INDAIA_REV%2004_ETAPA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4"/>
  <sheetViews>
    <sheetView tabSelected="1" view="pageBreakPreview" zoomScaleSheetLayoutView="100" workbookViewId="0">
      <selection activeCell="E809" sqref="E809:F809"/>
    </sheetView>
  </sheetViews>
  <sheetFormatPr defaultColWidth="9.140625" defaultRowHeight="12.75"/>
  <cols>
    <col min="1" max="1" width="9.140625" style="269" customWidth="1"/>
    <col min="2" max="2" width="52.7109375" style="269" customWidth="1"/>
    <col min="3" max="3" width="9" style="269" customWidth="1"/>
    <col min="4" max="4" width="13" style="269" customWidth="1"/>
    <col min="5" max="5" width="12" style="269" customWidth="1"/>
    <col min="6" max="6" width="16.140625" style="269" customWidth="1"/>
    <col min="7" max="7" width="11.85546875" style="269" customWidth="1"/>
    <col min="8" max="10" width="9.140625" style="269"/>
    <col min="11" max="11" width="13.85546875" style="269" customWidth="1"/>
    <col min="12" max="16384" width="9.140625" style="269"/>
  </cols>
  <sheetData>
    <row r="1" spans="1:11" s="248" customFormat="1" ht="14.25">
      <c r="A1" s="118"/>
      <c r="B1" s="119"/>
      <c r="C1" s="120"/>
      <c r="D1" s="121"/>
      <c r="E1" s="121"/>
      <c r="F1" s="260"/>
    </row>
    <row r="2" spans="1:11" s="248" customFormat="1" ht="15.75">
      <c r="A2" s="122"/>
      <c r="B2" s="123"/>
      <c r="C2" s="124"/>
      <c r="D2" s="125"/>
      <c r="E2" s="126"/>
      <c r="F2" s="261"/>
    </row>
    <row r="3" spans="1:11" s="248" customFormat="1" ht="14.25">
      <c r="A3" s="127"/>
      <c r="B3" s="128"/>
      <c r="C3" s="129"/>
      <c r="D3" s="125"/>
      <c r="E3" s="130" t="s">
        <v>42</v>
      </c>
      <c r="F3" s="262" t="s">
        <v>88</v>
      </c>
    </row>
    <row r="4" spans="1:11" s="248" customFormat="1" ht="20.25">
      <c r="A4" s="122"/>
      <c r="B4" s="131" t="s">
        <v>33</v>
      </c>
      <c r="C4" s="132"/>
      <c r="D4" s="125"/>
      <c r="E4" s="130"/>
      <c r="F4" s="263"/>
    </row>
    <row r="5" spans="1:11" s="248" customFormat="1" ht="14.25">
      <c r="A5" s="122"/>
      <c r="B5" s="133"/>
      <c r="C5" s="132"/>
      <c r="D5" s="125"/>
      <c r="E5" s="130"/>
      <c r="F5" s="261"/>
    </row>
    <row r="6" spans="1:11" s="248" customFormat="1" ht="14.25">
      <c r="A6" s="122"/>
      <c r="B6" s="134" t="s">
        <v>122</v>
      </c>
      <c r="C6" s="132"/>
      <c r="D6" s="125"/>
      <c r="E6" s="130" t="s">
        <v>44</v>
      </c>
      <c r="F6" s="264">
        <v>0</v>
      </c>
    </row>
    <row r="7" spans="1:11" s="248" customFormat="1" ht="14.25">
      <c r="A7" s="122"/>
      <c r="B7" s="134" t="s">
        <v>137</v>
      </c>
      <c r="C7" s="129"/>
      <c r="D7" s="125"/>
      <c r="E7" s="135" t="s">
        <v>43</v>
      </c>
      <c r="F7" s="265"/>
    </row>
    <row r="8" spans="1:11" s="248" customFormat="1" ht="15" thickBot="1">
      <c r="A8" s="136"/>
      <c r="B8" s="137"/>
      <c r="C8" s="138"/>
      <c r="D8" s="139"/>
      <c r="E8" s="139"/>
      <c r="F8" s="266"/>
    </row>
    <row r="9" spans="1:11" s="248" customFormat="1" ht="14.25">
      <c r="A9" s="147"/>
      <c r="B9" s="141"/>
      <c r="C9" s="140"/>
      <c r="D9" s="141"/>
      <c r="E9" s="141" t="s">
        <v>45</v>
      </c>
      <c r="F9" s="141"/>
    </row>
    <row r="10" spans="1:11" s="248" customFormat="1" ht="14.25">
      <c r="A10" s="267" t="s">
        <v>28</v>
      </c>
      <c r="B10" s="268" t="s">
        <v>46</v>
      </c>
      <c r="C10" s="268" t="s">
        <v>47</v>
      </c>
      <c r="D10" s="268" t="s">
        <v>48</v>
      </c>
      <c r="E10" s="268" t="s">
        <v>49</v>
      </c>
      <c r="F10" s="268" t="s">
        <v>50</v>
      </c>
    </row>
    <row r="11" spans="1:11" s="248" customFormat="1" ht="14.25">
      <c r="A11" s="205"/>
      <c r="B11" s="206"/>
      <c r="C11" s="207"/>
      <c r="D11" s="208"/>
      <c r="E11" s="209" t="s">
        <v>31</v>
      </c>
      <c r="F11" s="210" t="s">
        <v>31</v>
      </c>
    </row>
    <row r="12" spans="1:11" s="248" customFormat="1" ht="31.5" customHeight="1">
      <c r="A12" s="211" t="s">
        <v>51</v>
      </c>
      <c r="B12" s="216" t="s">
        <v>0</v>
      </c>
      <c r="C12" s="216"/>
      <c r="D12" s="217"/>
      <c r="E12" s="218"/>
      <c r="F12" s="219"/>
    </row>
    <row r="13" spans="1:11">
      <c r="A13" s="152"/>
      <c r="B13" s="153"/>
      <c r="C13" s="154"/>
      <c r="D13" s="155"/>
      <c r="E13" s="156"/>
      <c r="F13" s="157"/>
    </row>
    <row r="14" spans="1:11">
      <c r="A14" s="152">
        <v>100</v>
      </c>
      <c r="B14" s="153" t="s">
        <v>1</v>
      </c>
      <c r="C14" s="154"/>
      <c r="D14" s="155"/>
      <c r="E14" s="156"/>
      <c r="F14" s="158"/>
    </row>
    <row r="15" spans="1:11">
      <c r="A15" s="159">
        <v>101</v>
      </c>
      <c r="B15" s="160" t="s">
        <v>138</v>
      </c>
      <c r="C15" s="161" t="s">
        <v>22</v>
      </c>
      <c r="D15" s="162">
        <v>6</v>
      </c>
      <c r="E15" s="220"/>
      <c r="F15" s="241">
        <f>+D15*E15</f>
        <v>0</v>
      </c>
      <c r="G15" s="270"/>
      <c r="K15" s="295"/>
    </row>
    <row r="16" spans="1:11" ht="36">
      <c r="A16" s="159">
        <v>102</v>
      </c>
      <c r="B16" s="160" t="s">
        <v>139</v>
      </c>
      <c r="C16" s="161" t="s">
        <v>64</v>
      </c>
      <c r="D16" s="162">
        <v>12</v>
      </c>
      <c r="E16" s="220"/>
      <c r="F16" s="241">
        <f>+D16*E16</f>
        <v>0</v>
      </c>
      <c r="G16" s="270"/>
      <c r="K16" s="295"/>
    </row>
    <row r="17" spans="1:11" ht="24">
      <c r="A17" s="159">
        <v>103</v>
      </c>
      <c r="B17" s="160" t="s">
        <v>140</v>
      </c>
      <c r="C17" s="161" t="s">
        <v>64</v>
      </c>
      <c r="D17" s="162">
        <v>12</v>
      </c>
      <c r="E17" s="220"/>
      <c r="F17" s="241">
        <f>+D17*E17</f>
        <v>0</v>
      </c>
      <c r="G17" s="270"/>
      <c r="K17" s="295"/>
    </row>
    <row r="18" spans="1:11" ht="24">
      <c r="A18" s="159">
        <v>104</v>
      </c>
      <c r="B18" s="160" t="s">
        <v>141</v>
      </c>
      <c r="C18" s="161" t="s">
        <v>64</v>
      </c>
      <c r="D18" s="162">
        <v>12</v>
      </c>
      <c r="E18" s="220"/>
      <c r="F18" s="241">
        <f t="shared" ref="F18:F24" si="0">+D18*E18</f>
        <v>0</v>
      </c>
      <c r="G18" s="270"/>
      <c r="K18" s="295"/>
    </row>
    <row r="19" spans="1:11" s="296" customFormat="1" ht="24">
      <c r="A19" s="297">
        <v>105</v>
      </c>
      <c r="B19" s="160" t="s">
        <v>142</v>
      </c>
      <c r="C19" s="161" t="s">
        <v>65</v>
      </c>
      <c r="D19" s="162">
        <v>400</v>
      </c>
      <c r="E19" s="220"/>
      <c r="F19" s="241">
        <f t="shared" si="0"/>
        <v>0</v>
      </c>
    </row>
    <row r="20" spans="1:11" s="296" customFormat="1" ht="24" customHeight="1">
      <c r="A20" s="297">
        <v>106</v>
      </c>
      <c r="B20" s="160" t="s">
        <v>143</v>
      </c>
      <c r="C20" s="161" t="s">
        <v>34</v>
      </c>
      <c r="D20" s="162">
        <v>400</v>
      </c>
      <c r="E20" s="220"/>
      <c r="F20" s="241">
        <f t="shared" si="0"/>
        <v>0</v>
      </c>
    </row>
    <row r="21" spans="1:11" s="296" customFormat="1" ht="12">
      <c r="A21" s="297">
        <v>107</v>
      </c>
      <c r="B21" s="160" t="s">
        <v>144</v>
      </c>
      <c r="C21" s="161" t="s">
        <v>22</v>
      </c>
      <c r="D21" s="162">
        <v>4500</v>
      </c>
      <c r="E21" s="220"/>
      <c r="F21" s="241">
        <f t="shared" si="0"/>
        <v>0</v>
      </c>
    </row>
    <row r="22" spans="1:11" s="296" customFormat="1" ht="12">
      <c r="A22" s="297">
        <v>108</v>
      </c>
      <c r="B22" s="160" t="s">
        <v>132</v>
      </c>
      <c r="C22" s="161" t="s">
        <v>35</v>
      </c>
      <c r="D22" s="162">
        <v>1</v>
      </c>
      <c r="E22" s="220"/>
      <c r="F22" s="241">
        <f t="shared" si="0"/>
        <v>0</v>
      </c>
    </row>
    <row r="23" spans="1:11" s="296" customFormat="1" ht="12">
      <c r="A23" s="297">
        <v>109</v>
      </c>
      <c r="B23" s="160" t="s">
        <v>133</v>
      </c>
      <c r="C23" s="161" t="s">
        <v>35</v>
      </c>
      <c r="D23" s="162">
        <v>1</v>
      </c>
      <c r="E23" s="220"/>
      <c r="F23" s="241">
        <f t="shared" si="0"/>
        <v>0</v>
      </c>
    </row>
    <row r="24" spans="1:11" s="296" customFormat="1" ht="24">
      <c r="A24" s="297">
        <v>110</v>
      </c>
      <c r="B24" s="160" t="s">
        <v>134</v>
      </c>
      <c r="C24" s="161" t="s">
        <v>35</v>
      </c>
      <c r="D24" s="162">
        <v>1</v>
      </c>
      <c r="E24" s="220"/>
      <c r="F24" s="241">
        <f t="shared" si="0"/>
        <v>0</v>
      </c>
    </row>
    <row r="25" spans="1:11" s="296" customFormat="1" ht="12">
      <c r="A25" s="163"/>
      <c r="B25" s="164" t="s">
        <v>2</v>
      </c>
      <c r="C25" s="165">
        <v>100</v>
      </c>
      <c r="D25" s="166"/>
      <c r="E25" s="222"/>
      <c r="F25" s="223">
        <f>SUM(F15:F24)</f>
        <v>0</v>
      </c>
    </row>
    <row r="26" spans="1:11" s="296" customFormat="1" ht="12">
      <c r="A26" s="298"/>
      <c r="B26" s="299"/>
      <c r="C26" s="300"/>
      <c r="D26" s="301"/>
      <c r="E26" s="302"/>
      <c r="F26" s="303"/>
    </row>
    <row r="27" spans="1:11" s="248" customFormat="1" ht="14.25">
      <c r="A27" s="170">
        <v>200</v>
      </c>
      <c r="B27" s="153" t="s">
        <v>55</v>
      </c>
      <c r="C27" s="171"/>
      <c r="D27" s="172"/>
      <c r="E27" s="224"/>
      <c r="F27" s="225"/>
      <c r="K27" s="295"/>
    </row>
    <row r="28" spans="1:11" s="248" customFormat="1" ht="14.25">
      <c r="A28" s="148">
        <v>201</v>
      </c>
      <c r="B28" s="160" t="s">
        <v>36</v>
      </c>
      <c r="C28" s="161" t="s">
        <v>22</v>
      </c>
      <c r="D28" s="150">
        <v>420</v>
      </c>
      <c r="E28" s="220"/>
      <c r="F28" s="226">
        <f>ROUND(E28*D28,2)</f>
        <v>0</v>
      </c>
      <c r="K28" s="295"/>
    </row>
    <row r="29" spans="1:11" s="248" customFormat="1" ht="14.25">
      <c r="A29" s="163"/>
      <c r="B29" s="164" t="s">
        <v>2</v>
      </c>
      <c r="C29" s="177">
        <v>200</v>
      </c>
      <c r="D29" s="178"/>
      <c r="E29" s="229"/>
      <c r="F29" s="230">
        <f>F28</f>
        <v>0</v>
      </c>
      <c r="K29" s="295"/>
    </row>
    <row r="30" spans="1:11" s="248" customFormat="1" ht="14.25">
      <c r="A30" s="167"/>
      <c r="B30" s="173"/>
      <c r="C30" s="171"/>
      <c r="D30" s="172"/>
      <c r="E30" s="224"/>
      <c r="F30" s="225"/>
      <c r="K30" s="295"/>
    </row>
    <row r="31" spans="1:11" s="296" customFormat="1" ht="12">
      <c r="A31" s="169">
        <v>300</v>
      </c>
      <c r="B31" s="308" t="s">
        <v>131</v>
      </c>
      <c r="C31" s="309"/>
      <c r="D31" s="310"/>
      <c r="E31" s="311"/>
      <c r="F31" s="312"/>
    </row>
    <row r="32" spans="1:11" s="296" customFormat="1" ht="12">
      <c r="A32" s="297">
        <v>301</v>
      </c>
      <c r="B32" s="304" t="s">
        <v>124</v>
      </c>
      <c r="C32" s="305" t="s">
        <v>25</v>
      </c>
      <c r="D32" s="162">
        <v>960</v>
      </c>
      <c r="E32" s="306"/>
      <c r="F32" s="307">
        <f t="shared" ref="F32:F34" si="1">D32*E32</f>
        <v>0</v>
      </c>
    </row>
    <row r="33" spans="1:11" s="296" customFormat="1" ht="12">
      <c r="A33" s="297">
        <v>302</v>
      </c>
      <c r="B33" s="304" t="s">
        <v>123</v>
      </c>
      <c r="C33" s="305" t="s">
        <v>25</v>
      </c>
      <c r="D33" s="162">
        <v>1920</v>
      </c>
      <c r="E33" s="306"/>
      <c r="F33" s="307">
        <f t="shared" si="1"/>
        <v>0</v>
      </c>
    </row>
    <row r="34" spans="1:11" s="296" customFormat="1" ht="12">
      <c r="A34" s="297">
        <v>303</v>
      </c>
      <c r="B34" s="304" t="s">
        <v>24</v>
      </c>
      <c r="C34" s="305" t="s">
        <v>25</v>
      </c>
      <c r="D34" s="162">
        <v>5376</v>
      </c>
      <c r="E34" s="306"/>
      <c r="F34" s="307">
        <f t="shared" si="1"/>
        <v>0</v>
      </c>
    </row>
    <row r="35" spans="1:11" s="248" customFormat="1" ht="14.25">
      <c r="A35" s="163"/>
      <c r="B35" s="164" t="s">
        <v>2</v>
      </c>
      <c r="C35" s="177">
        <v>300</v>
      </c>
      <c r="D35" s="178"/>
      <c r="E35" s="229"/>
      <c r="F35" s="230">
        <f>SUM(F32:F34)</f>
        <v>0</v>
      </c>
      <c r="K35" s="295"/>
    </row>
    <row r="36" spans="1:11">
      <c r="G36" s="270"/>
      <c r="K36" s="295"/>
    </row>
    <row r="37" spans="1:11">
      <c r="A37" s="167"/>
      <c r="B37" s="168"/>
      <c r="C37" s="169"/>
      <c r="D37" s="162"/>
      <c r="E37" s="220"/>
      <c r="F37" s="221"/>
      <c r="G37" s="270"/>
      <c r="K37" s="295"/>
    </row>
    <row r="38" spans="1:11" s="248" customFormat="1" ht="14.25">
      <c r="A38" s="170">
        <v>400</v>
      </c>
      <c r="B38" s="153" t="s">
        <v>18</v>
      </c>
      <c r="C38" s="175"/>
      <c r="D38" s="176"/>
      <c r="E38" s="227"/>
      <c r="F38" s="228"/>
      <c r="K38" s="295"/>
    </row>
    <row r="39" spans="1:11" s="248" customFormat="1" ht="47.25" customHeight="1">
      <c r="A39" s="159">
        <v>401</v>
      </c>
      <c r="B39" s="149" t="s">
        <v>145</v>
      </c>
      <c r="C39" s="161" t="s">
        <v>22</v>
      </c>
      <c r="D39" s="314">
        <v>6166.81</v>
      </c>
      <c r="E39" s="220"/>
      <c r="F39" s="315">
        <f>ROUND(E39*D39,2)</f>
        <v>0</v>
      </c>
      <c r="K39" s="295"/>
    </row>
    <row r="40" spans="1:11" s="248" customFormat="1" ht="29.45" customHeight="1">
      <c r="A40" s="159">
        <v>402</v>
      </c>
      <c r="B40" s="149" t="s">
        <v>146</v>
      </c>
      <c r="C40" s="161" t="s">
        <v>38</v>
      </c>
      <c r="D40" s="314">
        <v>1850.04</v>
      </c>
      <c r="E40" s="220"/>
      <c r="F40" s="315">
        <f>ROUND(E40*D40,2)</f>
        <v>0</v>
      </c>
      <c r="K40" s="295"/>
    </row>
    <row r="41" spans="1:11" s="248" customFormat="1" ht="14.25">
      <c r="A41" s="163"/>
      <c r="B41" s="164" t="s">
        <v>2</v>
      </c>
      <c r="C41" s="177">
        <v>400</v>
      </c>
      <c r="D41" s="178"/>
      <c r="E41" s="229"/>
      <c r="F41" s="230">
        <f>SUM(F39:F40)</f>
        <v>0</v>
      </c>
      <c r="K41" s="295"/>
    </row>
    <row r="42" spans="1:11" s="271" customFormat="1" ht="14.25">
      <c r="A42" s="167"/>
      <c r="B42" s="168"/>
      <c r="C42" s="171"/>
      <c r="D42" s="172"/>
      <c r="E42" s="224"/>
      <c r="F42" s="231"/>
      <c r="K42" s="295"/>
    </row>
    <row r="43" spans="1:11" s="248" customFormat="1" ht="14.25">
      <c r="A43" s="170">
        <v>500</v>
      </c>
      <c r="B43" s="153" t="s">
        <v>118</v>
      </c>
      <c r="C43" s="175"/>
      <c r="D43" s="176"/>
      <c r="E43" s="227"/>
      <c r="F43" s="228"/>
      <c r="K43" s="295"/>
    </row>
    <row r="44" spans="1:11" s="248" customFormat="1" ht="31.15" customHeight="1">
      <c r="A44" s="159">
        <v>501</v>
      </c>
      <c r="B44" s="160" t="s">
        <v>147</v>
      </c>
      <c r="C44" s="161" t="s">
        <v>38</v>
      </c>
      <c r="D44" s="162">
        <v>4933.45</v>
      </c>
      <c r="E44" s="220"/>
      <c r="F44" s="241">
        <f>+D44*E44</f>
        <v>0</v>
      </c>
      <c r="K44" s="295"/>
    </row>
    <row r="45" spans="1:11" s="248" customFormat="1" ht="24">
      <c r="A45" s="159">
        <v>502</v>
      </c>
      <c r="B45" s="149" t="s">
        <v>148</v>
      </c>
      <c r="C45" s="161" t="s">
        <v>38</v>
      </c>
      <c r="D45" s="314">
        <v>4933.45</v>
      </c>
      <c r="E45" s="220"/>
      <c r="F45" s="315">
        <f>ROUND(E45*D45,2)</f>
        <v>0</v>
      </c>
      <c r="K45" s="295"/>
    </row>
    <row r="46" spans="1:11" s="248" customFormat="1" ht="14.25">
      <c r="A46" s="163"/>
      <c r="B46" s="164" t="s">
        <v>2</v>
      </c>
      <c r="C46" s="177">
        <v>500</v>
      </c>
      <c r="D46" s="178"/>
      <c r="E46" s="229"/>
      <c r="F46" s="230">
        <f>SUM(F44:F45)</f>
        <v>0</v>
      </c>
      <c r="K46" s="295"/>
    </row>
    <row r="47" spans="1:11" s="271" customFormat="1" ht="14.25">
      <c r="A47" s="167"/>
      <c r="B47" s="168"/>
      <c r="C47" s="171"/>
      <c r="D47" s="172"/>
      <c r="E47" s="224"/>
      <c r="F47" s="231"/>
      <c r="K47" s="295"/>
    </row>
    <row r="48" spans="1:11" ht="19.5">
      <c r="A48" s="211" t="s">
        <v>66</v>
      </c>
      <c r="B48" s="212" t="s">
        <v>53</v>
      </c>
      <c r="C48" s="213"/>
      <c r="D48" s="214"/>
      <c r="E48" s="232"/>
      <c r="F48" s="233"/>
      <c r="G48" s="270"/>
      <c r="K48" s="295"/>
    </row>
    <row r="49" spans="1:11">
      <c r="A49" s="179"/>
      <c r="B49" s="180"/>
      <c r="C49" s="169"/>
      <c r="D49" s="162"/>
      <c r="E49" s="220"/>
      <c r="F49" s="221"/>
      <c r="G49" s="270"/>
      <c r="K49" s="295"/>
    </row>
    <row r="50" spans="1:11">
      <c r="A50" s="191">
        <v>600</v>
      </c>
      <c r="B50" s="192" t="s">
        <v>61</v>
      </c>
      <c r="C50" s="193"/>
      <c r="D50" s="194"/>
      <c r="E50" s="236"/>
      <c r="F50" s="221"/>
      <c r="G50" s="270"/>
      <c r="K50" s="295"/>
    </row>
    <row r="51" spans="1:11">
      <c r="A51" s="159">
        <v>601</v>
      </c>
      <c r="B51" s="160" t="s">
        <v>149</v>
      </c>
      <c r="C51" s="161" t="s">
        <v>22</v>
      </c>
      <c r="D51" s="162">
        <v>4500</v>
      </c>
      <c r="E51" s="220"/>
      <c r="F51" s="241">
        <f>+D51*E51</f>
        <v>0</v>
      </c>
      <c r="G51" s="270"/>
      <c r="K51" s="295"/>
    </row>
    <row r="52" spans="1:11">
      <c r="A52" s="163"/>
      <c r="B52" s="164" t="s">
        <v>2</v>
      </c>
      <c r="C52" s="165">
        <v>600</v>
      </c>
      <c r="D52" s="166"/>
      <c r="E52" s="222"/>
      <c r="F52" s="223">
        <f>SUM(F51:F51)</f>
        <v>0</v>
      </c>
      <c r="G52" s="270"/>
      <c r="K52" s="295"/>
    </row>
    <row r="53" spans="1:11">
      <c r="A53" s="184"/>
      <c r="B53" s="185"/>
      <c r="C53" s="195"/>
      <c r="D53" s="162"/>
      <c r="E53" s="220"/>
      <c r="F53" s="221"/>
      <c r="G53" s="270"/>
      <c r="K53" s="295"/>
    </row>
    <row r="54" spans="1:11">
      <c r="A54" s="191">
        <v>700</v>
      </c>
      <c r="B54" s="192" t="s">
        <v>78</v>
      </c>
      <c r="C54" s="193"/>
      <c r="D54" s="194"/>
      <c r="E54" s="236"/>
      <c r="F54" s="221"/>
      <c r="G54" s="270"/>
      <c r="K54" s="295"/>
    </row>
    <row r="55" spans="1:11" ht="24" customHeight="1">
      <c r="A55" s="159">
        <v>701</v>
      </c>
      <c r="B55" s="160" t="s">
        <v>150</v>
      </c>
      <c r="C55" s="161" t="s">
        <v>22</v>
      </c>
      <c r="D55" s="162">
        <v>25.5</v>
      </c>
      <c r="E55" s="220"/>
      <c r="F55" s="241">
        <f>+D55*E55</f>
        <v>0</v>
      </c>
      <c r="G55" s="270"/>
      <c r="K55" s="295"/>
    </row>
    <row r="56" spans="1:11">
      <c r="A56" s="159">
        <v>702</v>
      </c>
      <c r="B56" s="160" t="s">
        <v>151</v>
      </c>
      <c r="C56" s="161" t="s">
        <v>38</v>
      </c>
      <c r="D56" s="162">
        <v>1.28</v>
      </c>
      <c r="E56" s="220"/>
      <c r="F56" s="241">
        <f>+D56*E56</f>
        <v>0</v>
      </c>
      <c r="G56" s="270"/>
      <c r="K56" s="295"/>
    </row>
    <row r="57" spans="1:11">
      <c r="A57" s="159">
        <v>703</v>
      </c>
      <c r="B57" s="160" t="s">
        <v>152</v>
      </c>
      <c r="C57" s="161" t="s">
        <v>34</v>
      </c>
      <c r="D57" s="162">
        <v>170</v>
      </c>
      <c r="E57" s="220"/>
      <c r="F57" s="241">
        <f>+D57*E57</f>
        <v>0</v>
      </c>
      <c r="G57" s="270"/>
      <c r="K57" s="295"/>
    </row>
    <row r="58" spans="1:11">
      <c r="A58" s="163"/>
      <c r="B58" s="164" t="s">
        <v>2</v>
      </c>
      <c r="C58" s="165">
        <v>700</v>
      </c>
      <c r="D58" s="166"/>
      <c r="E58" s="222"/>
      <c r="F58" s="223">
        <f>SUM(F55:F57)</f>
        <v>0</v>
      </c>
      <c r="G58" s="270"/>
      <c r="K58" s="295"/>
    </row>
    <row r="59" spans="1:11">
      <c r="A59" s="184"/>
      <c r="B59" s="185"/>
      <c r="C59" s="195"/>
      <c r="D59" s="162"/>
      <c r="E59" s="220"/>
      <c r="F59" s="221"/>
      <c r="G59" s="270"/>
      <c r="K59" s="295"/>
    </row>
    <row r="60" spans="1:11">
      <c r="A60" s="191">
        <v>800</v>
      </c>
      <c r="B60" s="196" t="s">
        <v>57</v>
      </c>
      <c r="C60" s="193" t="s">
        <v>21</v>
      </c>
      <c r="D60" s="194"/>
      <c r="E60" s="236"/>
      <c r="F60" s="221"/>
      <c r="G60" s="270"/>
      <c r="K60" s="295"/>
    </row>
    <row r="61" spans="1:11" ht="24">
      <c r="A61" s="159">
        <v>801</v>
      </c>
      <c r="B61" s="160" t="s">
        <v>150</v>
      </c>
      <c r="C61" s="161" t="s">
        <v>22</v>
      </c>
      <c r="D61" s="162">
        <v>1927.4</v>
      </c>
      <c r="E61" s="220"/>
      <c r="F61" s="241">
        <f>+D61*E61</f>
        <v>0</v>
      </c>
      <c r="G61" s="270"/>
      <c r="K61" s="295"/>
    </row>
    <row r="62" spans="1:11" ht="48">
      <c r="A62" s="159">
        <v>802</v>
      </c>
      <c r="B62" s="160" t="s">
        <v>153</v>
      </c>
      <c r="C62" s="161" t="s">
        <v>22</v>
      </c>
      <c r="D62" s="162">
        <v>1927.4</v>
      </c>
      <c r="E62" s="220"/>
      <c r="F62" s="241">
        <f>+D62*E62</f>
        <v>0</v>
      </c>
      <c r="G62" s="270"/>
      <c r="K62" s="295"/>
    </row>
    <row r="63" spans="1:11">
      <c r="A63" s="163"/>
      <c r="B63" s="164" t="s">
        <v>2</v>
      </c>
      <c r="C63" s="165">
        <v>800</v>
      </c>
      <c r="D63" s="166"/>
      <c r="E63" s="222"/>
      <c r="F63" s="223">
        <f>SUM(F61:F62)</f>
        <v>0</v>
      </c>
      <c r="G63" s="270"/>
      <c r="K63" s="295"/>
    </row>
    <row r="64" spans="1:11">
      <c r="A64" s="184"/>
      <c r="B64" s="185"/>
      <c r="C64" s="195"/>
      <c r="D64" s="162"/>
      <c r="E64" s="220"/>
      <c r="F64" s="221"/>
      <c r="G64" s="270"/>
      <c r="K64" s="295"/>
    </row>
    <row r="65" spans="1:11">
      <c r="A65" s="191">
        <v>900</v>
      </c>
      <c r="B65" s="196" t="s">
        <v>75</v>
      </c>
      <c r="C65" s="193"/>
      <c r="D65" s="194"/>
      <c r="E65" s="236"/>
      <c r="F65" s="221"/>
      <c r="G65" s="270"/>
      <c r="K65" s="295"/>
    </row>
    <row r="66" spans="1:11" ht="24">
      <c r="A66" s="159">
        <v>901</v>
      </c>
      <c r="B66" s="160" t="s">
        <v>150</v>
      </c>
      <c r="C66" s="161" t="s">
        <v>22</v>
      </c>
      <c r="D66" s="162">
        <v>1902.31</v>
      </c>
      <c r="E66" s="220"/>
      <c r="F66" s="241">
        <f>+D66*E66</f>
        <v>0</v>
      </c>
      <c r="G66" s="270"/>
      <c r="K66" s="295"/>
    </row>
    <row r="67" spans="1:11">
      <c r="A67" s="159">
        <v>902</v>
      </c>
      <c r="B67" s="160" t="s">
        <v>151</v>
      </c>
      <c r="C67" s="161" t="s">
        <v>38</v>
      </c>
      <c r="D67" s="162">
        <v>95.12</v>
      </c>
      <c r="E67" s="220"/>
      <c r="F67" s="241">
        <f>+D67*E67</f>
        <v>0</v>
      </c>
      <c r="G67" s="270"/>
      <c r="K67" s="295"/>
    </row>
    <row r="68" spans="1:11" ht="24">
      <c r="A68" s="159">
        <v>903</v>
      </c>
      <c r="B68" s="160" t="s">
        <v>154</v>
      </c>
      <c r="C68" s="161" t="s">
        <v>38</v>
      </c>
      <c r="D68" s="162">
        <v>133.16</v>
      </c>
      <c r="E68" s="220"/>
      <c r="F68" s="241">
        <f>+D68*E68</f>
        <v>0</v>
      </c>
      <c r="G68" s="270"/>
      <c r="K68" s="295"/>
    </row>
    <row r="69" spans="1:11">
      <c r="A69" s="163"/>
      <c r="B69" s="164" t="s">
        <v>2</v>
      </c>
      <c r="C69" s="165">
        <v>900</v>
      </c>
      <c r="D69" s="166"/>
      <c r="E69" s="222"/>
      <c r="F69" s="223">
        <f>SUM(F66:F68)</f>
        <v>0</v>
      </c>
      <c r="G69" s="270"/>
      <c r="K69" s="295"/>
    </row>
    <row r="70" spans="1:11">
      <c r="A70" s="184"/>
      <c r="B70" s="185"/>
      <c r="C70" s="195"/>
      <c r="D70" s="162"/>
      <c r="E70" s="220"/>
      <c r="F70" s="221"/>
      <c r="G70" s="270"/>
      <c r="K70" s="295"/>
    </row>
    <row r="71" spans="1:11">
      <c r="A71" s="191">
        <v>1000</v>
      </c>
      <c r="B71" s="182" t="s">
        <v>60</v>
      </c>
      <c r="C71" s="193"/>
      <c r="D71" s="194"/>
      <c r="E71" s="236"/>
      <c r="F71" s="221"/>
      <c r="G71" s="270"/>
      <c r="K71" s="295"/>
    </row>
    <row r="72" spans="1:11" ht="29.25" customHeight="1">
      <c r="A72" s="159">
        <v>1001</v>
      </c>
      <c r="B72" s="160" t="s">
        <v>155</v>
      </c>
      <c r="C72" s="161" t="s">
        <v>35</v>
      </c>
      <c r="D72" s="162">
        <v>25</v>
      </c>
      <c r="E72" s="220"/>
      <c r="F72" s="241">
        <f>+D72*E72</f>
        <v>0</v>
      </c>
      <c r="G72" s="270"/>
      <c r="K72" s="295"/>
    </row>
    <row r="73" spans="1:11">
      <c r="A73" s="163"/>
      <c r="B73" s="164" t="s">
        <v>2</v>
      </c>
      <c r="C73" s="165">
        <v>1000</v>
      </c>
      <c r="D73" s="166"/>
      <c r="E73" s="222"/>
      <c r="F73" s="223">
        <f>SUM(F72:F72)</f>
        <v>0</v>
      </c>
      <c r="G73" s="270"/>
      <c r="K73" s="295"/>
    </row>
    <row r="74" spans="1:11">
      <c r="A74" s="184"/>
      <c r="B74" s="185"/>
      <c r="C74" s="186"/>
      <c r="D74" s="162"/>
      <c r="E74" s="220"/>
      <c r="F74" s="221"/>
      <c r="G74" s="270"/>
      <c r="K74" s="295"/>
    </row>
    <row r="75" spans="1:11">
      <c r="A75" s="191">
        <v>1100</v>
      </c>
      <c r="B75" s="182" t="s">
        <v>77</v>
      </c>
      <c r="C75" s="193"/>
      <c r="D75" s="194"/>
      <c r="E75" s="236"/>
      <c r="F75" s="221"/>
      <c r="G75" s="270"/>
      <c r="K75" s="295"/>
    </row>
    <row r="76" spans="1:11" ht="28.5" customHeight="1">
      <c r="A76" s="159">
        <v>1101</v>
      </c>
      <c r="B76" s="160" t="s">
        <v>156</v>
      </c>
      <c r="C76" s="161" t="s">
        <v>35</v>
      </c>
      <c r="D76" s="162">
        <v>10</v>
      </c>
      <c r="E76" s="220"/>
      <c r="F76" s="241">
        <f>+D76*E76</f>
        <v>0</v>
      </c>
      <c r="G76" s="270"/>
      <c r="K76" s="295"/>
    </row>
    <row r="77" spans="1:11">
      <c r="A77" s="163"/>
      <c r="B77" s="164" t="s">
        <v>2</v>
      </c>
      <c r="C77" s="165">
        <v>1100</v>
      </c>
      <c r="D77" s="166"/>
      <c r="E77" s="222"/>
      <c r="F77" s="223">
        <f>SUM(F76:F76)</f>
        <v>0</v>
      </c>
      <c r="G77" s="270"/>
      <c r="K77" s="295"/>
    </row>
    <row r="78" spans="1:11">
      <c r="A78" s="250"/>
      <c r="B78" s="251"/>
      <c r="C78" s="252"/>
      <c r="D78" s="253"/>
      <c r="E78" s="254"/>
      <c r="F78" s="255"/>
      <c r="G78" s="270"/>
      <c r="K78" s="295"/>
    </row>
    <row r="79" spans="1:11" s="276" customFormat="1">
      <c r="A79" s="191">
        <v>1200</v>
      </c>
      <c r="B79" s="272" t="s">
        <v>59</v>
      </c>
      <c r="C79" s="197"/>
      <c r="D79" s="198"/>
      <c r="E79" s="273"/>
      <c r="F79" s="274"/>
      <c r="G79" s="275"/>
      <c r="I79" s="277"/>
      <c r="K79" s="295"/>
    </row>
    <row r="80" spans="1:11" s="276" customFormat="1">
      <c r="A80" s="159">
        <v>1201</v>
      </c>
      <c r="B80" s="160" t="s">
        <v>157</v>
      </c>
      <c r="C80" s="161" t="s">
        <v>22</v>
      </c>
      <c r="D80" s="162">
        <v>831.01</v>
      </c>
      <c r="E80" s="220"/>
      <c r="F80" s="241">
        <f t="shared" ref="F80" si="2">+D80*E80</f>
        <v>0</v>
      </c>
      <c r="G80" s="275"/>
      <c r="I80" s="277"/>
      <c r="K80" s="295"/>
    </row>
    <row r="81" spans="1:11" s="276" customFormat="1">
      <c r="A81" s="159">
        <v>1202</v>
      </c>
      <c r="B81" s="160" t="s">
        <v>158</v>
      </c>
      <c r="C81" s="161" t="s">
        <v>22</v>
      </c>
      <c r="D81" s="162">
        <v>29.49</v>
      </c>
      <c r="E81" s="220"/>
      <c r="F81" s="241">
        <f t="shared" ref="F81" si="3">+D81*E81</f>
        <v>0</v>
      </c>
      <c r="G81" s="275"/>
      <c r="I81" s="277"/>
      <c r="K81" s="295"/>
    </row>
    <row r="82" spans="1:11" s="276" customFormat="1">
      <c r="A82" s="278"/>
      <c r="B82" s="279" t="s">
        <v>2</v>
      </c>
      <c r="C82" s="280">
        <v>1200</v>
      </c>
      <c r="D82" s="281"/>
      <c r="E82" s="281"/>
      <c r="F82" s="282">
        <f>SUM(F80:F81)</f>
        <v>0</v>
      </c>
      <c r="G82" s="275"/>
      <c r="I82" s="277"/>
      <c r="K82" s="295"/>
    </row>
    <row r="83" spans="1:11" s="288" customFormat="1">
      <c r="A83" s="283"/>
      <c r="B83" s="284"/>
      <c r="C83" s="285"/>
      <c r="D83" s="273"/>
      <c r="E83" s="273"/>
      <c r="F83" s="286"/>
      <c r="G83" s="275"/>
      <c r="I83" s="289"/>
      <c r="K83" s="295"/>
    </row>
    <row r="84" spans="1:11" s="276" customFormat="1">
      <c r="A84" s="191">
        <v>1300</v>
      </c>
      <c r="B84" s="272" t="s">
        <v>102</v>
      </c>
      <c r="C84" s="197"/>
      <c r="D84" s="198"/>
      <c r="E84" s="273"/>
      <c r="F84" s="274"/>
      <c r="G84" s="275"/>
      <c r="I84" s="277"/>
      <c r="K84" s="295"/>
    </row>
    <row r="85" spans="1:11" s="276" customFormat="1" ht="24">
      <c r="A85" s="159">
        <v>1301</v>
      </c>
      <c r="B85" s="160" t="s">
        <v>159</v>
      </c>
      <c r="C85" s="161" t="s">
        <v>38</v>
      </c>
      <c r="D85" s="162">
        <v>1.6</v>
      </c>
      <c r="E85" s="220"/>
      <c r="F85" s="241">
        <f t="shared" ref="F85:F89" si="4">+D85*E85</f>
        <v>0</v>
      </c>
      <c r="G85" s="275"/>
      <c r="I85" s="277"/>
      <c r="K85" s="295"/>
    </row>
    <row r="86" spans="1:11" s="276" customFormat="1">
      <c r="A86" s="159">
        <v>1302</v>
      </c>
      <c r="B86" s="160" t="s">
        <v>71</v>
      </c>
      <c r="C86" s="161" t="s">
        <v>35</v>
      </c>
      <c r="D86" s="162">
        <v>20</v>
      </c>
      <c r="E86" s="220"/>
      <c r="F86" s="241">
        <f t="shared" si="4"/>
        <v>0</v>
      </c>
      <c r="G86" s="275"/>
      <c r="I86" s="277"/>
      <c r="K86" s="295"/>
    </row>
    <row r="87" spans="1:11" s="276" customFormat="1">
      <c r="A87" s="159">
        <v>1303</v>
      </c>
      <c r="B87" s="160" t="s">
        <v>72</v>
      </c>
      <c r="C87" s="161" t="s">
        <v>35</v>
      </c>
      <c r="D87" s="162">
        <v>20</v>
      </c>
      <c r="E87" s="220"/>
      <c r="F87" s="241">
        <f t="shared" si="4"/>
        <v>0</v>
      </c>
      <c r="G87" s="275"/>
      <c r="I87" s="277"/>
      <c r="K87" s="295"/>
    </row>
    <row r="88" spans="1:11" s="276" customFormat="1">
      <c r="A88" s="159">
        <v>1304</v>
      </c>
      <c r="B88" s="160" t="s">
        <v>160</v>
      </c>
      <c r="C88" s="161" t="s">
        <v>38</v>
      </c>
      <c r="D88" s="162">
        <v>0.96</v>
      </c>
      <c r="E88" s="220"/>
      <c r="F88" s="241">
        <f t="shared" si="4"/>
        <v>0</v>
      </c>
      <c r="G88" s="275"/>
      <c r="I88" s="277"/>
      <c r="K88" s="295"/>
    </row>
    <row r="89" spans="1:11" s="276" customFormat="1" ht="24">
      <c r="A89" s="159">
        <v>1305</v>
      </c>
      <c r="B89" s="160" t="s">
        <v>161</v>
      </c>
      <c r="C89" s="161" t="s">
        <v>35</v>
      </c>
      <c r="D89" s="162">
        <v>20</v>
      </c>
      <c r="E89" s="220"/>
      <c r="F89" s="241">
        <f t="shared" si="4"/>
        <v>0</v>
      </c>
      <c r="G89" s="275"/>
      <c r="I89" s="277"/>
      <c r="K89" s="295"/>
    </row>
    <row r="90" spans="1:11" s="276" customFormat="1">
      <c r="A90" s="278"/>
      <c r="B90" s="279" t="s">
        <v>2</v>
      </c>
      <c r="C90" s="280">
        <v>1300</v>
      </c>
      <c r="D90" s="281"/>
      <c r="E90" s="281"/>
      <c r="F90" s="282">
        <f>SUM(F85:F89)</f>
        <v>0</v>
      </c>
      <c r="G90" s="275"/>
      <c r="I90" s="277"/>
      <c r="K90" s="295"/>
    </row>
    <row r="91" spans="1:11" s="288" customFormat="1">
      <c r="A91" s="283"/>
      <c r="B91" s="284"/>
      <c r="C91" s="285"/>
      <c r="D91" s="273"/>
      <c r="E91" s="273"/>
      <c r="F91" s="286"/>
      <c r="G91" s="275"/>
      <c r="I91" s="289"/>
      <c r="K91" s="295"/>
    </row>
    <row r="92" spans="1:11">
      <c r="A92" s="191">
        <v>1400</v>
      </c>
      <c r="B92" s="182" t="s">
        <v>58</v>
      </c>
      <c r="C92" s="193"/>
      <c r="D92" s="194"/>
      <c r="E92" s="236"/>
      <c r="F92" s="221"/>
      <c r="G92" s="270"/>
      <c r="K92" s="295"/>
    </row>
    <row r="93" spans="1:11" ht="24">
      <c r="A93" s="159">
        <v>1401</v>
      </c>
      <c r="B93" s="160" t="s">
        <v>162</v>
      </c>
      <c r="C93" s="161" t="s">
        <v>22</v>
      </c>
      <c r="D93" s="162">
        <v>4128.41</v>
      </c>
      <c r="E93" s="220"/>
      <c r="F93" s="241">
        <f>+D93*E93</f>
        <v>0</v>
      </c>
      <c r="G93" s="270"/>
      <c r="K93" s="295"/>
    </row>
    <row r="94" spans="1:11">
      <c r="A94" s="163"/>
      <c r="B94" s="164" t="s">
        <v>2</v>
      </c>
      <c r="C94" s="165">
        <v>1400</v>
      </c>
      <c r="D94" s="166"/>
      <c r="E94" s="222"/>
      <c r="F94" s="223">
        <f>SUM(F93:F93)</f>
        <v>0</v>
      </c>
      <c r="G94" s="270"/>
      <c r="K94" s="295"/>
    </row>
    <row r="95" spans="1:11">
      <c r="A95" s="159"/>
      <c r="B95" s="160"/>
      <c r="C95" s="161"/>
      <c r="D95" s="162"/>
      <c r="E95" s="220"/>
      <c r="F95" s="221"/>
      <c r="G95" s="270"/>
      <c r="K95" s="295"/>
    </row>
    <row r="96" spans="1:11">
      <c r="A96" s="191">
        <v>1500</v>
      </c>
      <c r="B96" s="182" t="s">
        <v>125</v>
      </c>
      <c r="C96" s="193"/>
      <c r="D96" s="194"/>
      <c r="E96" s="236"/>
      <c r="F96" s="221"/>
      <c r="G96" s="270"/>
      <c r="K96" s="295"/>
    </row>
    <row r="97" spans="1:11" ht="24">
      <c r="A97" s="159">
        <v>1501</v>
      </c>
      <c r="B97" s="160" t="s">
        <v>70</v>
      </c>
      <c r="C97" s="161" t="s">
        <v>34</v>
      </c>
      <c r="D97" s="162">
        <v>167</v>
      </c>
      <c r="E97" s="220"/>
      <c r="F97" s="241">
        <f>+D97*E97</f>
        <v>0</v>
      </c>
      <c r="G97" s="270"/>
      <c r="K97" s="295"/>
    </row>
    <row r="98" spans="1:11" ht="24">
      <c r="A98" s="159">
        <v>1502</v>
      </c>
      <c r="B98" s="160" t="s">
        <v>163</v>
      </c>
      <c r="C98" s="161" t="s">
        <v>22</v>
      </c>
      <c r="D98" s="162">
        <v>50.1</v>
      </c>
      <c r="E98" s="220"/>
      <c r="F98" s="241">
        <f>+D98*E98</f>
        <v>0</v>
      </c>
      <c r="G98" s="270"/>
      <c r="K98" s="295"/>
    </row>
    <row r="99" spans="1:11">
      <c r="A99" s="159"/>
      <c r="B99" s="160"/>
      <c r="C99" s="161"/>
      <c r="D99" s="162"/>
      <c r="E99" s="220"/>
      <c r="F99" s="241"/>
      <c r="G99" s="270"/>
      <c r="K99" s="295"/>
    </row>
    <row r="100" spans="1:11">
      <c r="A100" s="163"/>
      <c r="B100" s="164" t="s">
        <v>2</v>
      </c>
      <c r="C100" s="165">
        <v>1500</v>
      </c>
      <c r="D100" s="166"/>
      <c r="E100" s="222"/>
      <c r="F100" s="223">
        <f>SUM(F97:F98)</f>
        <v>0</v>
      </c>
      <c r="G100" s="270"/>
      <c r="K100" s="295"/>
    </row>
    <row r="101" spans="1:11">
      <c r="A101" s="159"/>
      <c r="B101" s="160"/>
      <c r="C101" s="161"/>
      <c r="D101" s="162"/>
      <c r="E101" s="220"/>
      <c r="F101" s="221"/>
      <c r="G101" s="270"/>
      <c r="K101" s="295"/>
    </row>
    <row r="102" spans="1:11" ht="19.5">
      <c r="A102" s="211" t="s">
        <v>54</v>
      </c>
      <c r="B102" s="212" t="s">
        <v>103</v>
      </c>
      <c r="C102" s="213"/>
      <c r="D102" s="214"/>
      <c r="E102" s="232"/>
      <c r="F102" s="233"/>
      <c r="G102" s="270"/>
      <c r="K102" s="295"/>
    </row>
    <row r="103" spans="1:11" ht="19.5">
      <c r="A103" s="211"/>
      <c r="B103" s="212"/>
      <c r="C103" s="213"/>
      <c r="D103" s="214"/>
      <c r="E103" s="232"/>
      <c r="F103" s="233"/>
      <c r="G103" s="270"/>
      <c r="K103" s="295"/>
    </row>
    <row r="104" spans="1:11">
      <c r="A104" s="191">
        <v>1600</v>
      </c>
      <c r="B104" s="192" t="s">
        <v>61</v>
      </c>
      <c r="C104" s="193"/>
      <c r="D104" s="194"/>
      <c r="E104" s="236"/>
      <c r="F104" s="221"/>
      <c r="G104" s="270"/>
      <c r="K104" s="295"/>
    </row>
    <row r="105" spans="1:11" ht="13.5" customHeight="1">
      <c r="A105" s="159">
        <v>1601</v>
      </c>
      <c r="B105" s="160" t="s">
        <v>164</v>
      </c>
      <c r="C105" s="161" t="s">
        <v>34</v>
      </c>
      <c r="D105" s="162">
        <v>641</v>
      </c>
      <c r="E105" s="220"/>
      <c r="F105" s="241">
        <f>+D105*E105</f>
        <v>0</v>
      </c>
      <c r="G105" s="270"/>
      <c r="K105" s="295"/>
    </row>
    <row r="106" spans="1:11">
      <c r="A106" s="163"/>
      <c r="B106" s="164" t="s">
        <v>2</v>
      </c>
      <c r="C106" s="165">
        <v>1600</v>
      </c>
      <c r="D106" s="166"/>
      <c r="E106" s="222"/>
      <c r="F106" s="223">
        <f>SUM(F105:F105)</f>
        <v>0</v>
      </c>
      <c r="G106" s="270"/>
      <c r="K106" s="295"/>
    </row>
    <row r="107" spans="1:11" s="287" customFormat="1">
      <c r="A107" s="167"/>
      <c r="B107" s="168"/>
      <c r="C107" s="169"/>
      <c r="D107" s="189"/>
      <c r="E107" s="234"/>
      <c r="F107" s="235"/>
      <c r="G107" s="290"/>
      <c r="K107" s="295"/>
    </row>
    <row r="108" spans="1:11">
      <c r="A108" s="191">
        <v>1700</v>
      </c>
      <c r="B108" s="272" t="s">
        <v>56</v>
      </c>
      <c r="C108" s="161"/>
      <c r="D108" s="162"/>
      <c r="E108" s="220"/>
      <c r="F108" s="241"/>
      <c r="G108" s="270"/>
      <c r="K108" s="295"/>
    </row>
    <row r="109" spans="1:11" ht="24">
      <c r="A109" s="159">
        <v>1701</v>
      </c>
      <c r="B109" s="160" t="s">
        <v>165</v>
      </c>
      <c r="C109" s="161" t="s">
        <v>38</v>
      </c>
      <c r="D109" s="162">
        <v>895.95</v>
      </c>
      <c r="E109" s="220"/>
      <c r="F109" s="241">
        <f t="shared" ref="F109" si="5">+D109*E109</f>
        <v>0</v>
      </c>
      <c r="G109" s="270"/>
      <c r="K109" s="295"/>
    </row>
    <row r="110" spans="1:11">
      <c r="A110" s="159">
        <v>1702</v>
      </c>
      <c r="B110" s="160" t="s">
        <v>151</v>
      </c>
      <c r="C110" s="161" t="s">
        <v>38</v>
      </c>
      <c r="D110" s="162">
        <v>61.23</v>
      </c>
      <c r="E110" s="220"/>
      <c r="F110" s="241">
        <f t="shared" ref="F110:F122" si="6">+D110*E110</f>
        <v>0</v>
      </c>
      <c r="G110" s="270"/>
      <c r="K110" s="295"/>
    </row>
    <row r="111" spans="1:11">
      <c r="A111" s="159">
        <v>1703</v>
      </c>
      <c r="B111" s="160" t="s">
        <v>166</v>
      </c>
      <c r="C111" s="161" t="s">
        <v>34</v>
      </c>
      <c r="D111" s="162">
        <v>203</v>
      </c>
      <c r="E111" s="220"/>
      <c r="F111" s="241">
        <f t="shared" si="6"/>
        <v>0</v>
      </c>
      <c r="G111" s="270"/>
      <c r="K111" s="295"/>
    </row>
    <row r="112" spans="1:11">
      <c r="A112" s="159">
        <v>1704</v>
      </c>
      <c r="B112" s="160" t="s">
        <v>167</v>
      </c>
      <c r="C112" s="161" t="s">
        <v>34</v>
      </c>
      <c r="D112" s="162">
        <v>117</v>
      </c>
      <c r="E112" s="220"/>
      <c r="F112" s="241">
        <f t="shared" si="6"/>
        <v>0</v>
      </c>
      <c r="G112" s="270"/>
      <c r="K112" s="295"/>
    </row>
    <row r="113" spans="1:11">
      <c r="A113" s="159">
        <v>1705</v>
      </c>
      <c r="B113" s="160" t="s">
        <v>168</v>
      </c>
      <c r="C113" s="161" t="s">
        <v>34</v>
      </c>
      <c r="D113" s="162">
        <v>321</v>
      </c>
      <c r="E113" s="220"/>
      <c r="F113" s="241">
        <f t="shared" si="6"/>
        <v>0</v>
      </c>
      <c r="G113" s="270"/>
      <c r="K113" s="295"/>
    </row>
    <row r="114" spans="1:11" ht="24">
      <c r="A114" s="159">
        <v>1706</v>
      </c>
      <c r="B114" s="160" t="s">
        <v>169</v>
      </c>
      <c r="C114" s="161" t="s">
        <v>22</v>
      </c>
      <c r="D114" s="162">
        <v>572.9</v>
      </c>
      <c r="E114" s="220"/>
      <c r="F114" s="241">
        <f t="shared" si="6"/>
        <v>0</v>
      </c>
      <c r="G114" s="270"/>
      <c r="K114" s="295"/>
    </row>
    <row r="115" spans="1:11" ht="24">
      <c r="A115" s="159">
        <v>1707</v>
      </c>
      <c r="B115" s="160" t="s">
        <v>170</v>
      </c>
      <c r="C115" s="161" t="s">
        <v>35</v>
      </c>
      <c r="D115" s="162">
        <v>18</v>
      </c>
      <c r="E115" s="220"/>
      <c r="F115" s="241">
        <f t="shared" si="6"/>
        <v>0</v>
      </c>
      <c r="G115" s="270"/>
      <c r="K115" s="295"/>
    </row>
    <row r="116" spans="1:11" ht="24">
      <c r="A116" s="159">
        <v>1708</v>
      </c>
      <c r="B116" s="160" t="s">
        <v>171</v>
      </c>
      <c r="C116" s="161" t="s">
        <v>35</v>
      </c>
      <c r="D116" s="162">
        <v>4</v>
      </c>
      <c r="E116" s="220"/>
      <c r="F116" s="241">
        <f t="shared" si="6"/>
        <v>0</v>
      </c>
      <c r="G116" s="270"/>
      <c r="K116" s="295"/>
    </row>
    <row r="117" spans="1:11">
      <c r="A117" s="159">
        <v>1709</v>
      </c>
      <c r="B117" s="160" t="s">
        <v>172</v>
      </c>
      <c r="C117" s="161" t="s">
        <v>35</v>
      </c>
      <c r="D117" s="162">
        <v>10</v>
      </c>
      <c r="E117" s="220"/>
      <c r="F117" s="241">
        <f t="shared" si="6"/>
        <v>0</v>
      </c>
      <c r="G117" s="270"/>
      <c r="K117" s="295"/>
    </row>
    <row r="118" spans="1:11" ht="24">
      <c r="A118" s="159">
        <v>1710</v>
      </c>
      <c r="B118" s="160" t="s">
        <v>173</v>
      </c>
      <c r="C118" s="161" t="s">
        <v>34</v>
      </c>
      <c r="D118" s="162">
        <v>10</v>
      </c>
      <c r="E118" s="220"/>
      <c r="F118" s="241">
        <f t="shared" si="6"/>
        <v>0</v>
      </c>
      <c r="G118" s="270"/>
      <c r="K118" s="295"/>
    </row>
    <row r="119" spans="1:11" ht="24">
      <c r="A119" s="159">
        <v>1711</v>
      </c>
      <c r="B119" s="160" t="s">
        <v>174</v>
      </c>
      <c r="C119" s="161" t="s">
        <v>35</v>
      </c>
      <c r="D119" s="162">
        <v>10</v>
      </c>
      <c r="E119" s="220"/>
      <c r="F119" s="241">
        <f t="shared" si="6"/>
        <v>0</v>
      </c>
      <c r="G119" s="270"/>
      <c r="K119" s="295"/>
    </row>
    <row r="120" spans="1:11" ht="24">
      <c r="A120" s="159">
        <v>1712</v>
      </c>
      <c r="B120" s="160" t="s">
        <v>175</v>
      </c>
      <c r="C120" s="161" t="s">
        <v>38</v>
      </c>
      <c r="D120" s="162">
        <v>485.85</v>
      </c>
      <c r="E120" s="220"/>
      <c r="F120" s="241">
        <f t="shared" si="6"/>
        <v>0</v>
      </c>
      <c r="G120" s="270"/>
      <c r="K120" s="295"/>
    </row>
    <row r="121" spans="1:11" ht="24">
      <c r="A121" s="159">
        <v>1713</v>
      </c>
      <c r="B121" s="160" t="s">
        <v>176</v>
      </c>
      <c r="C121" s="161" t="s">
        <v>38</v>
      </c>
      <c r="D121" s="162">
        <v>512.63</v>
      </c>
      <c r="E121" s="220"/>
      <c r="F121" s="241">
        <f t="shared" si="6"/>
        <v>0</v>
      </c>
      <c r="G121" s="270"/>
      <c r="K121" s="295"/>
    </row>
    <row r="122" spans="1:11" ht="24">
      <c r="A122" s="159">
        <v>1714</v>
      </c>
      <c r="B122" s="160" t="s">
        <v>177</v>
      </c>
      <c r="C122" s="161" t="s">
        <v>38</v>
      </c>
      <c r="D122" s="162">
        <v>410.1</v>
      </c>
      <c r="E122" s="220"/>
      <c r="F122" s="241">
        <f t="shared" si="6"/>
        <v>0</v>
      </c>
      <c r="G122" s="270"/>
      <c r="K122" s="295"/>
    </row>
    <row r="123" spans="1:11">
      <c r="A123" s="163"/>
      <c r="B123" s="164" t="s">
        <v>2</v>
      </c>
      <c r="C123" s="165">
        <v>1700</v>
      </c>
      <c r="D123" s="166"/>
      <c r="E123" s="222"/>
      <c r="F123" s="223">
        <f>SUM(F109:F122)</f>
        <v>0</v>
      </c>
      <c r="G123" s="270"/>
      <c r="K123" s="295"/>
    </row>
    <row r="124" spans="1:11">
      <c r="A124" s="159"/>
      <c r="B124" s="160"/>
      <c r="C124" s="161"/>
      <c r="D124" s="162"/>
      <c r="E124" s="220"/>
      <c r="F124" s="241"/>
      <c r="G124" s="270"/>
      <c r="K124" s="295"/>
    </row>
    <row r="125" spans="1:11">
      <c r="A125" s="191">
        <v>1800</v>
      </c>
      <c r="B125" s="272" t="s">
        <v>98</v>
      </c>
      <c r="C125" s="161"/>
      <c r="D125" s="162"/>
      <c r="E125" s="220"/>
      <c r="F125" s="241"/>
      <c r="G125" s="270"/>
      <c r="K125" s="295"/>
    </row>
    <row r="126" spans="1:11" ht="24">
      <c r="A126" s="159">
        <v>1801</v>
      </c>
      <c r="B126" s="160" t="s">
        <v>150</v>
      </c>
      <c r="C126" s="161" t="s">
        <v>22</v>
      </c>
      <c r="D126" s="162">
        <v>718.48</v>
      </c>
      <c r="E126" s="220"/>
      <c r="F126" s="241">
        <f t="shared" ref="F126:F129" si="7">+D126*E126</f>
        <v>0</v>
      </c>
      <c r="G126" s="270"/>
      <c r="K126" s="295"/>
    </row>
    <row r="127" spans="1:11">
      <c r="A127" s="159">
        <v>1802</v>
      </c>
      <c r="B127" s="160" t="s">
        <v>151</v>
      </c>
      <c r="C127" s="161" t="s">
        <v>38</v>
      </c>
      <c r="D127" s="162">
        <v>45.72</v>
      </c>
      <c r="E127" s="220"/>
      <c r="F127" s="241">
        <f t="shared" si="7"/>
        <v>0</v>
      </c>
      <c r="G127" s="270"/>
      <c r="K127" s="295"/>
    </row>
    <row r="128" spans="1:11">
      <c r="A128" s="159">
        <v>1803</v>
      </c>
      <c r="B128" s="160" t="s">
        <v>152</v>
      </c>
      <c r="C128" s="161" t="s">
        <v>34</v>
      </c>
      <c r="D128" s="162">
        <v>1306.32</v>
      </c>
      <c r="E128" s="220"/>
      <c r="F128" s="241">
        <f t="shared" si="7"/>
        <v>0</v>
      </c>
      <c r="G128" s="270"/>
      <c r="K128" s="295"/>
    </row>
    <row r="129" spans="1:11" ht="24">
      <c r="A129" s="159">
        <v>1804</v>
      </c>
      <c r="B129" s="160" t="s">
        <v>178</v>
      </c>
      <c r="C129" s="161" t="s">
        <v>38</v>
      </c>
      <c r="D129" s="162">
        <v>78.38</v>
      </c>
      <c r="E129" s="220"/>
      <c r="F129" s="241">
        <f t="shared" si="7"/>
        <v>0</v>
      </c>
      <c r="G129" s="270"/>
      <c r="K129" s="295"/>
    </row>
    <row r="130" spans="1:11">
      <c r="A130" s="256"/>
      <c r="B130" s="279" t="s">
        <v>2</v>
      </c>
      <c r="C130" s="165">
        <v>1800</v>
      </c>
      <c r="D130" s="166"/>
      <c r="E130" s="222"/>
      <c r="F130" s="223">
        <f>SUM(F126:F129)</f>
        <v>0</v>
      </c>
      <c r="G130" s="270"/>
      <c r="K130" s="295"/>
    </row>
    <row r="131" spans="1:11">
      <c r="A131" s="179"/>
      <c r="B131" s="284"/>
      <c r="C131" s="161"/>
      <c r="D131" s="162"/>
      <c r="E131" s="220"/>
      <c r="F131" s="241"/>
      <c r="G131" s="270"/>
      <c r="K131" s="295"/>
    </row>
    <row r="132" spans="1:11" ht="19.5">
      <c r="A132" s="211" t="s">
        <v>79</v>
      </c>
      <c r="B132" s="317" t="s">
        <v>108</v>
      </c>
      <c r="C132" s="318"/>
      <c r="D132" s="319"/>
      <c r="E132" s="232"/>
      <c r="F132" s="233"/>
      <c r="G132" s="270"/>
      <c r="K132" s="295"/>
    </row>
    <row r="133" spans="1:11">
      <c r="A133" s="159"/>
      <c r="B133" s="160"/>
      <c r="C133" s="161"/>
      <c r="D133" s="162"/>
      <c r="E133" s="220"/>
      <c r="F133" s="221"/>
      <c r="G133" s="270"/>
      <c r="K133" s="295"/>
    </row>
    <row r="134" spans="1:11">
      <c r="A134" s="191">
        <v>1900</v>
      </c>
      <c r="B134" s="272" t="s">
        <v>99</v>
      </c>
      <c r="C134" s="161"/>
      <c r="D134" s="162"/>
      <c r="E134" s="220"/>
      <c r="F134" s="241"/>
      <c r="G134" s="270"/>
      <c r="K134" s="295"/>
    </row>
    <row r="135" spans="1:11" ht="36">
      <c r="A135" s="159">
        <v>1901</v>
      </c>
      <c r="B135" s="160" t="s">
        <v>179</v>
      </c>
      <c r="C135" s="161" t="s">
        <v>22</v>
      </c>
      <c r="D135" s="162">
        <v>6009.07</v>
      </c>
      <c r="E135" s="220"/>
      <c r="F135" s="241">
        <f t="shared" ref="F135:F140" si="8">+D135*E135</f>
        <v>0</v>
      </c>
      <c r="G135" s="270"/>
      <c r="K135" s="295"/>
    </row>
    <row r="136" spans="1:11">
      <c r="A136" s="159">
        <v>1902</v>
      </c>
      <c r="B136" s="160" t="s">
        <v>115</v>
      </c>
      <c r="C136" s="161" t="s">
        <v>38</v>
      </c>
      <c r="D136" s="162">
        <v>901.36</v>
      </c>
      <c r="E136" s="220"/>
      <c r="F136" s="241">
        <f t="shared" si="8"/>
        <v>0</v>
      </c>
      <c r="G136" s="270"/>
      <c r="K136" s="295"/>
    </row>
    <row r="137" spans="1:11">
      <c r="A137" s="159">
        <v>1903</v>
      </c>
      <c r="B137" s="160" t="s">
        <v>114</v>
      </c>
      <c r="C137" s="161" t="s">
        <v>38</v>
      </c>
      <c r="D137" s="162">
        <v>661</v>
      </c>
      <c r="E137" s="220"/>
      <c r="F137" s="241">
        <f t="shared" si="8"/>
        <v>0</v>
      </c>
      <c r="G137" s="270"/>
      <c r="K137" s="295"/>
    </row>
    <row r="138" spans="1:11">
      <c r="A138" s="159">
        <v>1904</v>
      </c>
      <c r="B138" s="160" t="s">
        <v>112</v>
      </c>
      <c r="C138" s="161" t="s">
        <v>22</v>
      </c>
      <c r="D138" s="162">
        <v>6009.07</v>
      </c>
      <c r="E138" s="220"/>
      <c r="F138" s="241">
        <f t="shared" si="8"/>
        <v>0</v>
      </c>
      <c r="G138" s="270"/>
      <c r="K138" s="295"/>
    </row>
    <row r="139" spans="1:11">
      <c r="A139" s="159">
        <v>1905</v>
      </c>
      <c r="B139" s="160" t="s">
        <v>113</v>
      </c>
      <c r="C139" s="161" t="s">
        <v>22</v>
      </c>
      <c r="D139" s="162">
        <v>6009.07</v>
      </c>
      <c r="E139" s="220"/>
      <c r="F139" s="241">
        <f t="shared" si="8"/>
        <v>0</v>
      </c>
      <c r="G139" s="270"/>
      <c r="K139" s="295"/>
    </row>
    <row r="140" spans="1:11" ht="24">
      <c r="A140" s="159">
        <v>1906</v>
      </c>
      <c r="B140" s="160" t="s">
        <v>180</v>
      </c>
      <c r="C140" s="161" t="s">
        <v>38</v>
      </c>
      <c r="D140" s="162">
        <v>240.36</v>
      </c>
      <c r="E140" s="220"/>
      <c r="F140" s="241">
        <f t="shared" si="8"/>
        <v>0</v>
      </c>
      <c r="G140" s="270"/>
      <c r="K140" s="295"/>
    </row>
    <row r="141" spans="1:11">
      <c r="A141" s="256"/>
      <c r="B141" s="279" t="s">
        <v>2</v>
      </c>
      <c r="C141" s="165">
        <v>1900</v>
      </c>
      <c r="D141" s="257"/>
      <c r="E141" s="258"/>
      <c r="F141" s="259">
        <f>SUM(F135:F140)</f>
        <v>0</v>
      </c>
      <c r="G141" s="270"/>
      <c r="K141" s="295"/>
    </row>
    <row r="142" spans="1:11">
      <c r="A142" s="179"/>
      <c r="B142" s="284"/>
      <c r="C142" s="161"/>
      <c r="D142" s="162"/>
      <c r="E142" s="220"/>
      <c r="F142" s="241"/>
      <c r="G142" s="270"/>
      <c r="K142" s="295"/>
    </row>
    <row r="143" spans="1:11">
      <c r="A143" s="191">
        <v>2000</v>
      </c>
      <c r="B143" s="272" t="s">
        <v>100</v>
      </c>
      <c r="C143" s="161"/>
      <c r="D143" s="162"/>
      <c r="E143" s="220"/>
      <c r="F143" s="241"/>
      <c r="G143" s="270"/>
      <c r="K143" s="295"/>
    </row>
    <row r="144" spans="1:11" ht="24">
      <c r="A144" s="159">
        <v>2001</v>
      </c>
      <c r="B144" s="160" t="s">
        <v>181</v>
      </c>
      <c r="C144" s="161" t="s">
        <v>22</v>
      </c>
      <c r="D144" s="162">
        <v>261.26</v>
      </c>
      <c r="E144" s="220"/>
      <c r="F144" s="241">
        <f t="shared" ref="F144:F155" si="9">+D144*E144</f>
        <v>0</v>
      </c>
      <c r="G144" s="270"/>
      <c r="K144" s="295"/>
    </row>
    <row r="145" spans="1:11" ht="36">
      <c r="A145" s="159">
        <v>2002</v>
      </c>
      <c r="B145" s="160" t="s">
        <v>182</v>
      </c>
      <c r="C145" s="161" t="s">
        <v>22</v>
      </c>
      <c r="D145" s="162">
        <v>216</v>
      </c>
      <c r="E145" s="220"/>
      <c r="F145" s="241">
        <f t="shared" si="9"/>
        <v>0</v>
      </c>
      <c r="G145" s="270"/>
      <c r="K145" s="295"/>
    </row>
    <row r="146" spans="1:11">
      <c r="A146" s="256"/>
      <c r="B146" s="279" t="s">
        <v>2</v>
      </c>
      <c r="C146" s="165">
        <v>2000</v>
      </c>
      <c r="D146" s="257"/>
      <c r="E146" s="258"/>
      <c r="F146" s="259">
        <f>SUM(F144:F145)</f>
        <v>0</v>
      </c>
      <c r="G146" s="270"/>
      <c r="K146" s="295"/>
    </row>
    <row r="147" spans="1:11">
      <c r="A147" s="179"/>
      <c r="B147" s="284"/>
      <c r="C147" s="161"/>
      <c r="D147" s="162"/>
      <c r="E147" s="220"/>
      <c r="F147" s="241"/>
      <c r="G147" s="270"/>
      <c r="K147" s="295"/>
    </row>
    <row r="148" spans="1:11">
      <c r="A148" s="191">
        <v>2100</v>
      </c>
      <c r="B148" s="272" t="s">
        <v>110</v>
      </c>
      <c r="C148" s="161"/>
      <c r="D148" s="162"/>
      <c r="E148" s="220"/>
      <c r="F148" s="241"/>
      <c r="G148" s="270"/>
      <c r="K148" s="295"/>
    </row>
    <row r="149" spans="1:11" ht="24">
      <c r="A149" s="159">
        <v>2101</v>
      </c>
      <c r="B149" s="160" t="s">
        <v>181</v>
      </c>
      <c r="C149" s="161" t="s">
        <v>22</v>
      </c>
      <c r="D149" s="162">
        <v>778</v>
      </c>
      <c r="E149" s="220"/>
      <c r="F149" s="241">
        <f t="shared" si="9"/>
        <v>0</v>
      </c>
      <c r="G149" s="270"/>
      <c r="K149" s="295"/>
    </row>
    <row r="150" spans="1:11">
      <c r="A150" s="159">
        <v>2102</v>
      </c>
      <c r="B150" s="160" t="s">
        <v>183</v>
      </c>
      <c r="C150" s="161" t="s">
        <v>35</v>
      </c>
      <c r="D150" s="162">
        <v>360</v>
      </c>
      <c r="E150" s="220"/>
      <c r="F150" s="241">
        <f t="shared" si="9"/>
        <v>0</v>
      </c>
      <c r="G150" s="270"/>
      <c r="K150" s="295"/>
    </row>
    <row r="151" spans="1:11">
      <c r="A151" s="256"/>
      <c r="B151" s="279" t="s">
        <v>2</v>
      </c>
      <c r="C151" s="165">
        <v>2100</v>
      </c>
      <c r="D151" s="257"/>
      <c r="E151" s="258"/>
      <c r="F151" s="259">
        <f>SUM(F149:F150)</f>
        <v>0</v>
      </c>
      <c r="G151" s="270"/>
      <c r="K151" s="295"/>
    </row>
    <row r="152" spans="1:11">
      <c r="A152" s="179"/>
      <c r="B152" s="284"/>
      <c r="C152" s="161"/>
      <c r="D152" s="162"/>
      <c r="E152" s="220"/>
      <c r="F152" s="241"/>
      <c r="G152" s="270"/>
      <c r="K152" s="295"/>
    </row>
    <row r="153" spans="1:11">
      <c r="A153" s="191">
        <v>2200</v>
      </c>
      <c r="B153" s="272" t="s">
        <v>101</v>
      </c>
      <c r="C153" s="161"/>
      <c r="D153" s="162"/>
      <c r="E153" s="220"/>
      <c r="F153" s="241"/>
      <c r="G153" s="270"/>
      <c r="K153" s="295"/>
    </row>
    <row r="154" spans="1:11" ht="24">
      <c r="A154" s="159">
        <v>2201</v>
      </c>
      <c r="B154" s="160" t="s">
        <v>150</v>
      </c>
      <c r="C154" s="161" t="s">
        <v>22</v>
      </c>
      <c r="D154" s="162">
        <v>1257.9000000000001</v>
      </c>
      <c r="E154" s="220"/>
      <c r="F154" s="241">
        <f t="shared" si="9"/>
        <v>0</v>
      </c>
      <c r="G154" s="270"/>
      <c r="K154" s="295"/>
    </row>
    <row r="155" spans="1:11">
      <c r="A155" s="159">
        <v>2202</v>
      </c>
      <c r="B155" s="160" t="s">
        <v>151</v>
      </c>
      <c r="C155" s="161" t="s">
        <v>38</v>
      </c>
      <c r="D155" s="162">
        <v>62.9</v>
      </c>
      <c r="E155" s="220"/>
      <c r="F155" s="241">
        <f t="shared" si="9"/>
        <v>0</v>
      </c>
      <c r="G155" s="270"/>
      <c r="K155" s="295"/>
    </row>
    <row r="156" spans="1:11" ht="24">
      <c r="A156" s="159">
        <v>2203</v>
      </c>
      <c r="B156" s="160" t="s">
        <v>154</v>
      </c>
      <c r="C156" s="161" t="s">
        <v>38</v>
      </c>
      <c r="D156" s="162">
        <v>88.05</v>
      </c>
      <c r="E156" s="220"/>
      <c r="F156" s="241">
        <f t="shared" ref="F156:F157" si="10">+D156*E156</f>
        <v>0</v>
      </c>
      <c r="G156" s="270"/>
      <c r="K156" s="295"/>
    </row>
    <row r="157" spans="1:11" ht="24">
      <c r="A157" s="159">
        <v>2204</v>
      </c>
      <c r="B157" s="160" t="s">
        <v>184</v>
      </c>
      <c r="C157" s="161" t="s">
        <v>22</v>
      </c>
      <c r="D157" s="162">
        <v>9</v>
      </c>
      <c r="E157" s="220"/>
      <c r="F157" s="241">
        <f t="shared" si="10"/>
        <v>0</v>
      </c>
      <c r="G157" s="270"/>
      <c r="K157" s="295"/>
    </row>
    <row r="158" spans="1:11">
      <c r="A158" s="256"/>
      <c r="B158" s="279" t="s">
        <v>2</v>
      </c>
      <c r="C158" s="165">
        <v>2200</v>
      </c>
      <c r="D158" s="166"/>
      <c r="E158" s="222"/>
      <c r="F158" s="223">
        <f>SUM(F154:F157)</f>
        <v>0</v>
      </c>
      <c r="G158" s="270"/>
      <c r="K158" s="295"/>
    </row>
    <row r="159" spans="1:11">
      <c r="A159" s="179"/>
      <c r="B159" s="180"/>
      <c r="C159" s="169"/>
      <c r="D159" s="162"/>
      <c r="E159" s="220"/>
      <c r="F159" s="221"/>
      <c r="G159" s="270"/>
      <c r="K159" s="295"/>
    </row>
    <row r="160" spans="1:11" ht="19.5">
      <c r="A160" s="211" t="s">
        <v>80</v>
      </c>
      <c r="B160" s="212" t="s">
        <v>107</v>
      </c>
      <c r="C160" s="213"/>
      <c r="D160" s="214"/>
      <c r="E160" s="232"/>
      <c r="F160" s="233"/>
      <c r="G160" s="270"/>
      <c r="K160" s="295"/>
    </row>
    <row r="161" spans="1:11">
      <c r="A161" s="184"/>
      <c r="B161" s="185"/>
      <c r="C161" s="195"/>
      <c r="D161" s="162"/>
      <c r="E161" s="220"/>
      <c r="F161" s="221"/>
      <c r="G161" s="270"/>
      <c r="K161" s="295"/>
    </row>
    <row r="162" spans="1:11">
      <c r="A162" s="191">
        <v>2300</v>
      </c>
      <c r="B162" s="153" t="s">
        <v>23</v>
      </c>
      <c r="C162" s="154"/>
      <c r="D162" s="162"/>
      <c r="E162" s="220"/>
      <c r="F162" s="221"/>
      <c r="G162" s="270"/>
      <c r="K162" s="295"/>
    </row>
    <row r="163" spans="1:11" ht="24">
      <c r="A163" s="159">
        <v>2301</v>
      </c>
      <c r="B163" s="160" t="s">
        <v>159</v>
      </c>
      <c r="C163" s="197" t="s">
        <v>185</v>
      </c>
      <c r="D163" s="198">
        <v>4.51</v>
      </c>
      <c r="E163" s="220"/>
      <c r="F163" s="241">
        <f t="shared" ref="F163:F167" si="11">+D163*E163</f>
        <v>0</v>
      </c>
      <c r="K163" s="295"/>
    </row>
    <row r="164" spans="1:11">
      <c r="A164" s="159">
        <v>2302</v>
      </c>
      <c r="B164" s="160" t="s">
        <v>186</v>
      </c>
      <c r="C164" s="197" t="s">
        <v>185</v>
      </c>
      <c r="D164" s="198">
        <v>0.42</v>
      </c>
      <c r="E164" s="220"/>
      <c r="F164" s="241">
        <f t="shared" si="11"/>
        <v>0</v>
      </c>
      <c r="K164" s="295"/>
    </row>
    <row r="165" spans="1:11">
      <c r="A165" s="159">
        <v>2303</v>
      </c>
      <c r="B165" s="160" t="s">
        <v>187</v>
      </c>
      <c r="C165" s="197" t="s">
        <v>185</v>
      </c>
      <c r="D165" s="198">
        <v>3.54</v>
      </c>
      <c r="E165" s="220"/>
      <c r="F165" s="241">
        <f t="shared" si="11"/>
        <v>0</v>
      </c>
      <c r="K165" s="295"/>
    </row>
    <row r="166" spans="1:11" ht="24">
      <c r="A166" s="159">
        <v>2304</v>
      </c>
      <c r="B166" s="160" t="s">
        <v>188</v>
      </c>
      <c r="C166" s="197" t="s">
        <v>185</v>
      </c>
      <c r="D166" s="198">
        <v>3.54</v>
      </c>
      <c r="E166" s="220"/>
      <c r="F166" s="241">
        <f t="shared" si="11"/>
        <v>0</v>
      </c>
      <c r="K166" s="295"/>
    </row>
    <row r="167" spans="1:11" ht="36">
      <c r="A167" s="159">
        <v>2305</v>
      </c>
      <c r="B167" s="160" t="s">
        <v>189</v>
      </c>
      <c r="C167" s="161" t="s">
        <v>38</v>
      </c>
      <c r="D167" s="162">
        <v>4.51</v>
      </c>
      <c r="E167" s="220"/>
      <c r="F167" s="241">
        <f t="shared" si="11"/>
        <v>0</v>
      </c>
      <c r="G167" s="270"/>
      <c r="K167" s="295"/>
    </row>
    <row r="168" spans="1:11">
      <c r="A168" s="163"/>
      <c r="B168" s="164" t="s">
        <v>2</v>
      </c>
      <c r="C168" s="165">
        <v>2300</v>
      </c>
      <c r="D168" s="166"/>
      <c r="E168" s="222"/>
      <c r="F168" s="223">
        <f>SUM(F163:F167)</f>
        <v>0</v>
      </c>
      <c r="G168" s="270"/>
      <c r="K168" s="295"/>
    </row>
    <row r="169" spans="1:11">
      <c r="A169" s="159"/>
      <c r="B169" s="151"/>
      <c r="C169" s="197"/>
      <c r="D169" s="198"/>
      <c r="E169" s="237"/>
      <c r="F169" s="238"/>
      <c r="K169" s="295"/>
    </row>
    <row r="170" spans="1:11">
      <c r="A170" s="191">
        <v>2400</v>
      </c>
      <c r="B170" s="215" t="s">
        <v>17</v>
      </c>
      <c r="C170" s="199"/>
      <c r="D170" s="200"/>
      <c r="E170" s="239"/>
      <c r="F170" s="240"/>
      <c r="K170" s="295"/>
    </row>
    <row r="171" spans="1:11" ht="24.75" customHeight="1">
      <c r="A171" s="159">
        <v>2401</v>
      </c>
      <c r="B171" s="160" t="s">
        <v>190</v>
      </c>
      <c r="C171" s="161" t="s">
        <v>35</v>
      </c>
      <c r="D171" s="162">
        <v>26</v>
      </c>
      <c r="E171" s="220"/>
      <c r="F171" s="241">
        <f>+D171*E171</f>
        <v>0</v>
      </c>
      <c r="K171" s="295"/>
    </row>
    <row r="172" spans="1:11" ht="24">
      <c r="A172" s="159">
        <v>2402</v>
      </c>
      <c r="B172" s="160" t="s">
        <v>191</v>
      </c>
      <c r="C172" s="161" t="s">
        <v>35</v>
      </c>
      <c r="D172" s="162">
        <v>26</v>
      </c>
      <c r="E172" s="220"/>
      <c r="F172" s="241">
        <f t="shared" ref="F172:F184" si="12">+D172*E172</f>
        <v>0</v>
      </c>
      <c r="K172" s="295"/>
    </row>
    <row r="173" spans="1:11" ht="24">
      <c r="A173" s="159">
        <v>2403</v>
      </c>
      <c r="B173" s="160" t="s">
        <v>192</v>
      </c>
      <c r="C173" s="161" t="s">
        <v>35</v>
      </c>
      <c r="D173" s="162">
        <v>26</v>
      </c>
      <c r="E173" s="220"/>
      <c r="F173" s="241">
        <f t="shared" si="12"/>
        <v>0</v>
      </c>
      <c r="K173" s="295"/>
    </row>
    <row r="174" spans="1:11" ht="24">
      <c r="A174" s="159">
        <v>2404</v>
      </c>
      <c r="B174" s="160" t="s">
        <v>193</v>
      </c>
      <c r="C174" s="161" t="s">
        <v>35</v>
      </c>
      <c r="D174" s="162">
        <v>26</v>
      </c>
      <c r="E174" s="220"/>
      <c r="F174" s="241">
        <f t="shared" si="12"/>
        <v>0</v>
      </c>
      <c r="K174" s="295"/>
    </row>
    <row r="175" spans="1:11">
      <c r="A175" s="159">
        <v>2405</v>
      </c>
      <c r="B175" s="160" t="s">
        <v>194</v>
      </c>
      <c r="C175" s="161" t="s">
        <v>35</v>
      </c>
      <c r="D175" s="162">
        <v>26</v>
      </c>
      <c r="E175" s="220"/>
      <c r="F175" s="241">
        <f t="shared" si="12"/>
        <v>0</v>
      </c>
      <c r="K175" s="295"/>
    </row>
    <row r="176" spans="1:11">
      <c r="A176" s="159">
        <v>2406</v>
      </c>
      <c r="B176" s="160" t="s">
        <v>195</v>
      </c>
      <c r="C176" s="161" t="s">
        <v>35</v>
      </c>
      <c r="D176" s="162">
        <v>26</v>
      </c>
      <c r="E176" s="220"/>
      <c r="F176" s="241">
        <f t="shared" si="12"/>
        <v>0</v>
      </c>
      <c r="K176" s="295"/>
    </row>
    <row r="177" spans="1:11" ht="24">
      <c r="A177" s="159">
        <v>2407</v>
      </c>
      <c r="B177" s="160" t="s">
        <v>196</v>
      </c>
      <c r="C177" s="161" t="s">
        <v>35</v>
      </c>
      <c r="D177" s="162">
        <v>52</v>
      </c>
      <c r="E177" s="220"/>
      <c r="F177" s="241">
        <f t="shared" si="12"/>
        <v>0</v>
      </c>
      <c r="K177" s="295"/>
    </row>
    <row r="178" spans="1:11">
      <c r="A178" s="159">
        <v>2408</v>
      </c>
      <c r="B178" s="160" t="s">
        <v>197</v>
      </c>
      <c r="C178" s="161" t="s">
        <v>35</v>
      </c>
      <c r="D178" s="162">
        <v>26</v>
      </c>
      <c r="E178" s="220"/>
      <c r="F178" s="241">
        <f t="shared" si="12"/>
        <v>0</v>
      </c>
      <c r="K178" s="295"/>
    </row>
    <row r="179" spans="1:11" ht="24">
      <c r="A179" s="159">
        <v>2409</v>
      </c>
      <c r="B179" s="160" t="s">
        <v>198</v>
      </c>
      <c r="C179" s="161" t="s">
        <v>35</v>
      </c>
      <c r="D179" s="162">
        <v>26</v>
      </c>
      <c r="E179" s="220"/>
      <c r="F179" s="241">
        <f t="shared" si="12"/>
        <v>0</v>
      </c>
      <c r="K179" s="295"/>
    </row>
    <row r="180" spans="1:11" ht="24">
      <c r="A180" s="159">
        <v>2410</v>
      </c>
      <c r="B180" s="160" t="s">
        <v>199</v>
      </c>
      <c r="C180" s="161" t="s">
        <v>34</v>
      </c>
      <c r="D180" s="162">
        <v>78</v>
      </c>
      <c r="E180" s="220"/>
      <c r="F180" s="241">
        <f t="shared" si="12"/>
        <v>0</v>
      </c>
      <c r="K180" s="295"/>
    </row>
    <row r="181" spans="1:11" ht="24">
      <c r="A181" s="159">
        <v>2411</v>
      </c>
      <c r="B181" s="160" t="s">
        <v>200</v>
      </c>
      <c r="C181" s="161" t="s">
        <v>34</v>
      </c>
      <c r="D181" s="162">
        <v>650</v>
      </c>
      <c r="E181" s="220"/>
      <c r="F181" s="241">
        <f t="shared" ref="F181:F183" si="13">+D181*E181</f>
        <v>0</v>
      </c>
      <c r="K181" s="295"/>
    </row>
    <row r="182" spans="1:11" ht="24">
      <c r="A182" s="159">
        <v>2412</v>
      </c>
      <c r="B182" s="160" t="s">
        <v>201</v>
      </c>
      <c r="C182" s="161" t="s">
        <v>34</v>
      </c>
      <c r="D182" s="162">
        <v>234</v>
      </c>
      <c r="E182" s="220"/>
      <c r="F182" s="241">
        <f t="shared" si="13"/>
        <v>0</v>
      </c>
      <c r="K182" s="295"/>
    </row>
    <row r="183" spans="1:11" ht="24">
      <c r="A183" s="159">
        <v>2413</v>
      </c>
      <c r="B183" s="160" t="s">
        <v>202</v>
      </c>
      <c r="C183" s="161" t="s">
        <v>34</v>
      </c>
      <c r="D183" s="162">
        <v>1950</v>
      </c>
      <c r="E183" s="220"/>
      <c r="F183" s="241">
        <f t="shared" si="13"/>
        <v>0</v>
      </c>
      <c r="K183" s="295"/>
    </row>
    <row r="184" spans="1:11" ht="24">
      <c r="A184" s="159">
        <v>2414</v>
      </c>
      <c r="B184" s="160" t="s">
        <v>203</v>
      </c>
      <c r="C184" s="161" t="s">
        <v>38</v>
      </c>
      <c r="D184" s="162">
        <v>6.5</v>
      </c>
      <c r="E184" s="220"/>
      <c r="F184" s="241">
        <f t="shared" si="12"/>
        <v>0</v>
      </c>
      <c r="K184" s="295"/>
    </row>
    <row r="185" spans="1:11">
      <c r="A185" s="163"/>
      <c r="B185" s="164" t="s">
        <v>2</v>
      </c>
      <c r="C185" s="165">
        <v>2400</v>
      </c>
      <c r="D185" s="166"/>
      <c r="E185" s="222"/>
      <c r="F185" s="223">
        <f>SUM(F171:F184)</f>
        <v>0</v>
      </c>
      <c r="G185" s="270"/>
      <c r="K185" s="295"/>
    </row>
    <row r="186" spans="1:11" s="287" customFormat="1">
      <c r="A186" s="167"/>
      <c r="B186" s="168"/>
      <c r="C186" s="169"/>
      <c r="D186" s="189"/>
      <c r="E186" s="234"/>
      <c r="F186" s="235"/>
      <c r="G186" s="290"/>
      <c r="K186" s="295"/>
    </row>
    <row r="187" spans="1:11" ht="20.25" customHeight="1">
      <c r="A187" s="211" t="s">
        <v>81</v>
      </c>
      <c r="B187" s="212" t="s">
        <v>87</v>
      </c>
      <c r="C187" s="213"/>
      <c r="D187" s="214"/>
      <c r="E187" s="232"/>
      <c r="F187" s="233"/>
      <c r="G187" s="270"/>
      <c r="K187" s="295"/>
    </row>
    <row r="188" spans="1:11">
      <c r="A188" s="167"/>
      <c r="B188" s="168"/>
      <c r="C188" s="169"/>
      <c r="D188" s="162"/>
      <c r="E188" s="220"/>
      <c r="F188" s="221"/>
      <c r="G188" s="270"/>
      <c r="K188" s="295"/>
    </row>
    <row r="189" spans="1:11">
      <c r="A189" s="191">
        <v>2500</v>
      </c>
      <c r="B189" s="182" t="s">
        <v>23</v>
      </c>
      <c r="C189" s="161"/>
      <c r="D189" s="162"/>
      <c r="E189" s="220"/>
      <c r="F189" s="221"/>
      <c r="G189" s="270"/>
      <c r="K189" s="295"/>
    </row>
    <row r="190" spans="1:11" ht="22.5" customHeight="1">
      <c r="A190" s="159">
        <v>2501</v>
      </c>
      <c r="B190" s="160" t="s">
        <v>159</v>
      </c>
      <c r="C190" s="161" t="s">
        <v>38</v>
      </c>
      <c r="D190" s="162">
        <v>10.52</v>
      </c>
      <c r="E190" s="220"/>
      <c r="F190" s="241">
        <f t="shared" ref="F190:F201" si="14">+D190*E190</f>
        <v>0</v>
      </c>
      <c r="G190" s="270"/>
      <c r="K190" s="295"/>
    </row>
    <row r="191" spans="1:11" ht="22.5" customHeight="1">
      <c r="A191" s="159">
        <v>2502</v>
      </c>
      <c r="B191" s="160" t="s">
        <v>186</v>
      </c>
      <c r="C191" s="161" t="s">
        <v>38</v>
      </c>
      <c r="D191" s="162">
        <v>0.57999999999999996</v>
      </c>
      <c r="E191" s="220"/>
      <c r="F191" s="241">
        <f t="shared" si="14"/>
        <v>0</v>
      </c>
      <c r="G191" s="270"/>
      <c r="K191" s="295"/>
    </row>
    <row r="192" spans="1:11" ht="24">
      <c r="A192" s="159">
        <v>2503</v>
      </c>
      <c r="B192" s="160" t="s">
        <v>204</v>
      </c>
      <c r="C192" s="161" t="s">
        <v>37</v>
      </c>
      <c r="D192" s="162">
        <v>307.2</v>
      </c>
      <c r="E192" s="220"/>
      <c r="F192" s="241">
        <f t="shared" si="14"/>
        <v>0</v>
      </c>
      <c r="G192" s="270"/>
      <c r="K192" s="295"/>
    </row>
    <row r="193" spans="1:11">
      <c r="A193" s="159">
        <v>2504</v>
      </c>
      <c r="B193" s="160" t="s">
        <v>187</v>
      </c>
      <c r="C193" s="161" t="s">
        <v>38</v>
      </c>
      <c r="D193" s="162">
        <v>2.56</v>
      </c>
      <c r="E193" s="220"/>
      <c r="F193" s="241">
        <f t="shared" si="14"/>
        <v>0</v>
      </c>
      <c r="G193" s="270"/>
      <c r="K193" s="295"/>
    </row>
    <row r="194" spans="1:11" ht="24">
      <c r="A194" s="159">
        <v>2505</v>
      </c>
      <c r="B194" s="160" t="s">
        <v>188</v>
      </c>
      <c r="C194" s="161" t="s">
        <v>38</v>
      </c>
      <c r="D194" s="162">
        <v>2.56</v>
      </c>
      <c r="E194" s="220"/>
      <c r="F194" s="241">
        <f t="shared" si="14"/>
        <v>0</v>
      </c>
      <c r="G194" s="270"/>
      <c r="K194" s="295"/>
    </row>
    <row r="195" spans="1:11">
      <c r="A195" s="159">
        <v>2506</v>
      </c>
      <c r="B195" s="160" t="s">
        <v>205</v>
      </c>
      <c r="C195" s="161" t="s">
        <v>22</v>
      </c>
      <c r="D195" s="162">
        <v>32.58</v>
      </c>
      <c r="E195" s="220"/>
      <c r="F195" s="241">
        <f t="shared" si="14"/>
        <v>0</v>
      </c>
      <c r="G195" s="270"/>
      <c r="K195" s="295"/>
    </row>
    <row r="196" spans="1:11" ht="24">
      <c r="A196" s="159">
        <v>2507</v>
      </c>
      <c r="B196" s="160" t="s">
        <v>206</v>
      </c>
      <c r="C196" s="197" t="s">
        <v>207</v>
      </c>
      <c r="D196" s="198">
        <v>9.2899999999999991</v>
      </c>
      <c r="E196" s="220"/>
      <c r="F196" s="241">
        <f t="shared" si="14"/>
        <v>0</v>
      </c>
      <c r="K196" s="295"/>
    </row>
    <row r="197" spans="1:11">
      <c r="A197" s="159">
        <v>2508</v>
      </c>
      <c r="B197" s="160" t="s">
        <v>208</v>
      </c>
      <c r="C197" s="197" t="s">
        <v>207</v>
      </c>
      <c r="D197" s="198">
        <v>18.579999999999998</v>
      </c>
      <c r="E197" s="220"/>
      <c r="F197" s="241">
        <f t="shared" si="14"/>
        <v>0</v>
      </c>
      <c r="K197" s="295"/>
    </row>
    <row r="198" spans="1:11">
      <c r="A198" s="159">
        <v>2509</v>
      </c>
      <c r="B198" s="160" t="s">
        <v>209</v>
      </c>
      <c r="C198" s="197" t="s">
        <v>207</v>
      </c>
      <c r="D198" s="198">
        <v>18.579999999999998</v>
      </c>
      <c r="E198" s="220"/>
      <c r="F198" s="241">
        <f t="shared" si="14"/>
        <v>0</v>
      </c>
      <c r="K198" s="295"/>
    </row>
    <row r="199" spans="1:11" ht="24">
      <c r="A199" s="159">
        <v>2510</v>
      </c>
      <c r="B199" s="160" t="s">
        <v>210</v>
      </c>
      <c r="C199" s="197" t="s">
        <v>207</v>
      </c>
      <c r="D199" s="198">
        <v>37.159999999999997</v>
      </c>
      <c r="E199" s="220"/>
      <c r="F199" s="241">
        <f t="shared" si="14"/>
        <v>0</v>
      </c>
      <c r="K199" s="295"/>
    </row>
    <row r="200" spans="1:11" ht="27.75" customHeight="1">
      <c r="A200" s="159">
        <v>2511</v>
      </c>
      <c r="B200" s="160" t="s">
        <v>211</v>
      </c>
      <c r="C200" s="161" t="s">
        <v>38</v>
      </c>
      <c r="D200" s="162">
        <v>5.99</v>
      </c>
      <c r="E200" s="220"/>
      <c r="F200" s="241">
        <f t="shared" si="14"/>
        <v>0</v>
      </c>
      <c r="G200" s="270"/>
      <c r="K200" s="295"/>
    </row>
    <row r="201" spans="1:11" ht="36">
      <c r="A201" s="159">
        <v>2512</v>
      </c>
      <c r="B201" s="160" t="s">
        <v>189</v>
      </c>
      <c r="C201" s="161" t="s">
        <v>38</v>
      </c>
      <c r="D201" s="162">
        <v>4.53</v>
      </c>
      <c r="E201" s="220"/>
      <c r="F201" s="241">
        <f t="shared" si="14"/>
        <v>0</v>
      </c>
      <c r="G201" s="270"/>
      <c r="K201" s="295"/>
    </row>
    <row r="202" spans="1:11">
      <c r="A202" s="163"/>
      <c r="B202" s="164" t="s">
        <v>2</v>
      </c>
      <c r="C202" s="165">
        <v>2500</v>
      </c>
      <c r="D202" s="166"/>
      <c r="E202" s="222"/>
      <c r="F202" s="223">
        <f>SUM(F190:F201)</f>
        <v>0</v>
      </c>
      <c r="G202" s="270"/>
      <c r="K202" s="295"/>
    </row>
    <row r="203" spans="1:11">
      <c r="A203" s="184"/>
      <c r="B203" s="185"/>
      <c r="C203" s="186"/>
      <c r="D203" s="162"/>
      <c r="E203" s="220"/>
      <c r="F203" s="221"/>
      <c r="G203" s="270"/>
      <c r="K203" s="295"/>
    </row>
    <row r="204" spans="1:11">
      <c r="A204" s="191">
        <v>2600</v>
      </c>
      <c r="B204" s="153" t="s">
        <v>3</v>
      </c>
      <c r="C204" s="154"/>
      <c r="D204" s="162"/>
      <c r="E204" s="220"/>
      <c r="F204" s="221"/>
      <c r="G204" s="270"/>
      <c r="K204" s="295"/>
    </row>
    <row r="205" spans="1:11">
      <c r="A205" s="181"/>
      <c r="B205" s="187" t="s">
        <v>4</v>
      </c>
      <c r="C205" s="188"/>
      <c r="D205" s="162"/>
      <c r="E205" s="220"/>
      <c r="F205" s="221"/>
      <c r="G205" s="270"/>
      <c r="K205" s="295"/>
    </row>
    <row r="206" spans="1:11">
      <c r="A206" s="159">
        <v>2601</v>
      </c>
      <c r="B206" s="160" t="s">
        <v>212</v>
      </c>
      <c r="C206" s="161" t="s">
        <v>22</v>
      </c>
      <c r="D206" s="162">
        <v>53.71</v>
      </c>
      <c r="E206" s="220"/>
      <c r="F206" s="241">
        <f>+D206*E206</f>
        <v>0</v>
      </c>
      <c r="G206" s="270"/>
      <c r="K206" s="295"/>
    </row>
    <row r="207" spans="1:11">
      <c r="A207" s="159">
        <v>2602</v>
      </c>
      <c r="B207" s="160" t="s">
        <v>187</v>
      </c>
      <c r="C207" s="161" t="s">
        <v>38</v>
      </c>
      <c r="D207" s="162">
        <v>4.1100000000000003</v>
      </c>
      <c r="E207" s="220"/>
      <c r="F207" s="241">
        <f t="shared" ref="F207:F214" si="15">+D207*E207</f>
        <v>0</v>
      </c>
      <c r="G207" s="270"/>
      <c r="K207" s="295"/>
    </row>
    <row r="208" spans="1:11" ht="24">
      <c r="A208" s="159">
        <v>2603</v>
      </c>
      <c r="B208" s="160" t="s">
        <v>213</v>
      </c>
      <c r="C208" s="161" t="s">
        <v>38</v>
      </c>
      <c r="D208" s="162">
        <v>4.1100000000000003</v>
      </c>
      <c r="E208" s="220"/>
      <c r="F208" s="241">
        <f t="shared" si="15"/>
        <v>0</v>
      </c>
      <c r="G208" s="270"/>
      <c r="K208" s="295"/>
    </row>
    <row r="209" spans="1:11" ht="24">
      <c r="A209" s="159">
        <v>2604</v>
      </c>
      <c r="B209" s="160" t="s">
        <v>204</v>
      </c>
      <c r="C209" s="161" t="s">
        <v>37</v>
      </c>
      <c r="D209" s="162">
        <v>822</v>
      </c>
      <c r="E209" s="220"/>
      <c r="F209" s="241">
        <f t="shared" si="15"/>
        <v>0</v>
      </c>
      <c r="G209" s="270"/>
      <c r="K209" s="295"/>
    </row>
    <row r="210" spans="1:11">
      <c r="A210" s="159"/>
      <c r="B210" s="183" t="s">
        <v>5</v>
      </c>
      <c r="C210" s="161"/>
      <c r="D210" s="162"/>
      <c r="E210" s="220"/>
      <c r="F210" s="241"/>
      <c r="G210" s="270"/>
      <c r="K210" s="295"/>
    </row>
    <row r="211" spans="1:11">
      <c r="A211" s="159">
        <v>2605</v>
      </c>
      <c r="B211" s="160" t="s">
        <v>212</v>
      </c>
      <c r="C211" s="161" t="s">
        <v>22</v>
      </c>
      <c r="D211" s="162">
        <v>62.08</v>
      </c>
      <c r="E211" s="220"/>
      <c r="F211" s="241">
        <f t="shared" si="15"/>
        <v>0</v>
      </c>
      <c r="G211" s="270"/>
      <c r="K211" s="295"/>
    </row>
    <row r="212" spans="1:11" ht="24">
      <c r="A212" s="159">
        <v>2606</v>
      </c>
      <c r="B212" s="160" t="s">
        <v>204</v>
      </c>
      <c r="C212" s="161" t="s">
        <v>37</v>
      </c>
      <c r="D212" s="162">
        <v>496.5</v>
      </c>
      <c r="E212" s="220"/>
      <c r="F212" s="241">
        <f t="shared" si="15"/>
        <v>0</v>
      </c>
      <c r="G212" s="270"/>
      <c r="K212" s="295"/>
    </row>
    <row r="213" spans="1:11">
      <c r="A213" s="159">
        <v>2607</v>
      </c>
      <c r="B213" s="160" t="s">
        <v>187</v>
      </c>
      <c r="C213" s="161" t="s">
        <v>38</v>
      </c>
      <c r="D213" s="162">
        <v>3.31</v>
      </c>
      <c r="E213" s="220"/>
      <c r="F213" s="241">
        <f t="shared" si="15"/>
        <v>0</v>
      </c>
      <c r="G213" s="270"/>
      <c r="K213" s="295"/>
    </row>
    <row r="214" spans="1:11" ht="24">
      <c r="A214" s="159">
        <v>2608</v>
      </c>
      <c r="B214" s="160" t="s">
        <v>213</v>
      </c>
      <c r="C214" s="161" t="s">
        <v>38</v>
      </c>
      <c r="D214" s="162">
        <v>3.31</v>
      </c>
      <c r="E214" s="220"/>
      <c r="F214" s="241">
        <f t="shared" si="15"/>
        <v>0</v>
      </c>
      <c r="G214" s="270"/>
      <c r="I214" s="269" t="s">
        <v>20</v>
      </c>
      <c r="K214" s="295"/>
    </row>
    <row r="215" spans="1:11">
      <c r="A215" s="163"/>
      <c r="B215" s="164" t="s">
        <v>2</v>
      </c>
      <c r="C215" s="165">
        <v>2600</v>
      </c>
      <c r="D215" s="166"/>
      <c r="E215" s="222"/>
      <c r="F215" s="223">
        <f>SUM(F206:F214)</f>
        <v>0</v>
      </c>
      <c r="G215" s="270"/>
      <c r="K215" s="295"/>
    </row>
    <row r="216" spans="1:11">
      <c r="A216" s="184"/>
      <c r="B216" s="185"/>
      <c r="C216" s="186"/>
      <c r="D216" s="162"/>
      <c r="E216" s="220"/>
      <c r="F216" s="221"/>
      <c r="G216" s="270"/>
      <c r="K216" s="295"/>
    </row>
    <row r="217" spans="1:11">
      <c r="A217" s="191">
        <v>2700</v>
      </c>
      <c r="B217" s="153" t="s">
        <v>6</v>
      </c>
      <c r="C217" s="154"/>
      <c r="D217" s="162"/>
      <c r="E217" s="220"/>
      <c r="F217" s="221"/>
      <c r="G217" s="270"/>
      <c r="K217" s="295"/>
    </row>
    <row r="218" spans="1:11" ht="24">
      <c r="A218" s="159">
        <v>2701</v>
      </c>
      <c r="B218" s="160" t="s">
        <v>214</v>
      </c>
      <c r="C218" s="161" t="s">
        <v>22</v>
      </c>
      <c r="D218" s="162">
        <v>110.46</v>
      </c>
      <c r="E218" s="220"/>
      <c r="F218" s="241">
        <f>+D218*E218</f>
        <v>0</v>
      </c>
      <c r="G218" s="270"/>
      <c r="K218" s="295"/>
    </row>
    <row r="219" spans="1:11">
      <c r="A219" s="163"/>
      <c r="B219" s="164" t="s">
        <v>2</v>
      </c>
      <c r="C219" s="165">
        <v>2700</v>
      </c>
      <c r="D219" s="166"/>
      <c r="E219" s="222"/>
      <c r="F219" s="223">
        <f>SUM(F218:F218)</f>
        <v>0</v>
      </c>
      <c r="G219" s="270"/>
      <c r="K219" s="295"/>
    </row>
    <row r="220" spans="1:11">
      <c r="A220" s="184"/>
      <c r="B220" s="185"/>
      <c r="C220" s="186"/>
      <c r="D220" s="162"/>
      <c r="E220" s="220"/>
      <c r="F220" s="221"/>
      <c r="G220" s="270"/>
      <c r="K220" s="295"/>
    </row>
    <row r="221" spans="1:11">
      <c r="A221" s="191">
        <v>2800</v>
      </c>
      <c r="B221" s="153" t="s">
        <v>7</v>
      </c>
      <c r="C221" s="154"/>
      <c r="D221" s="162"/>
      <c r="E221" s="220"/>
      <c r="F221" s="221"/>
      <c r="G221" s="270"/>
      <c r="K221" s="295"/>
    </row>
    <row r="222" spans="1:11" ht="24">
      <c r="A222" s="159">
        <v>2801</v>
      </c>
      <c r="B222" s="160" t="s">
        <v>215</v>
      </c>
      <c r="C222" s="161" t="s">
        <v>22</v>
      </c>
      <c r="D222" s="162">
        <v>72.66</v>
      </c>
      <c r="E222" s="220"/>
      <c r="F222" s="241">
        <f>+D222*E222</f>
        <v>0</v>
      </c>
      <c r="G222" s="270"/>
      <c r="K222" s="295"/>
    </row>
    <row r="223" spans="1:11">
      <c r="A223" s="159">
        <v>2802</v>
      </c>
      <c r="B223" s="160" t="s">
        <v>216</v>
      </c>
      <c r="C223" s="161" t="s">
        <v>22</v>
      </c>
      <c r="D223" s="162">
        <v>72.66</v>
      </c>
      <c r="E223" s="220"/>
      <c r="F223" s="241">
        <f>+D223*E223</f>
        <v>0</v>
      </c>
      <c r="G223" s="270"/>
      <c r="K223" s="295"/>
    </row>
    <row r="224" spans="1:11" ht="24">
      <c r="A224" s="159">
        <v>2803</v>
      </c>
      <c r="B224" s="160" t="s">
        <v>217</v>
      </c>
      <c r="C224" s="161" t="s">
        <v>34</v>
      </c>
      <c r="D224" s="162">
        <v>39.75</v>
      </c>
      <c r="E224" s="220"/>
      <c r="F224" s="241">
        <f>+D224*E224</f>
        <v>0</v>
      </c>
      <c r="G224" s="270"/>
      <c r="K224" s="295"/>
    </row>
    <row r="225" spans="1:11">
      <c r="A225" s="163"/>
      <c r="B225" s="164" t="s">
        <v>2</v>
      </c>
      <c r="C225" s="165">
        <v>2800</v>
      </c>
      <c r="D225" s="166"/>
      <c r="E225" s="222"/>
      <c r="F225" s="223">
        <f>+SUM(F222:F224)</f>
        <v>0</v>
      </c>
      <c r="G225" s="270"/>
      <c r="K225" s="295"/>
    </row>
    <row r="226" spans="1:11">
      <c r="A226" s="167"/>
      <c r="B226" s="174"/>
      <c r="C226" s="154"/>
      <c r="D226" s="162"/>
      <c r="E226" s="220"/>
      <c r="F226" s="221"/>
      <c r="G226" s="270"/>
      <c r="K226" s="295"/>
    </row>
    <row r="227" spans="1:11">
      <c r="A227" s="191">
        <v>2900</v>
      </c>
      <c r="B227" s="153" t="s">
        <v>8</v>
      </c>
      <c r="C227" s="154"/>
      <c r="D227" s="162"/>
      <c r="E227" s="220"/>
      <c r="F227" s="221"/>
      <c r="G227" s="270"/>
      <c r="K227" s="295"/>
    </row>
    <row r="228" spans="1:11">
      <c r="A228" s="159">
        <v>2901</v>
      </c>
      <c r="B228" s="160" t="s">
        <v>208</v>
      </c>
      <c r="C228" s="161" t="s">
        <v>22</v>
      </c>
      <c r="D228" s="162">
        <v>220.92</v>
      </c>
      <c r="E228" s="220"/>
      <c r="F228" s="241">
        <f>+D228*E228</f>
        <v>0</v>
      </c>
      <c r="G228" s="270"/>
      <c r="K228" s="295"/>
    </row>
    <row r="229" spans="1:11">
      <c r="A229" s="159">
        <v>2902</v>
      </c>
      <c r="B229" s="160" t="s">
        <v>209</v>
      </c>
      <c r="C229" s="161" t="s">
        <v>22</v>
      </c>
      <c r="D229" s="162">
        <v>220.92</v>
      </c>
      <c r="E229" s="220"/>
      <c r="F229" s="241">
        <f>+D229*E229</f>
        <v>0</v>
      </c>
      <c r="G229" s="270"/>
      <c r="K229" s="295"/>
    </row>
    <row r="230" spans="1:11" ht="36">
      <c r="A230" s="159">
        <v>2903</v>
      </c>
      <c r="B230" s="160" t="s">
        <v>218</v>
      </c>
      <c r="C230" s="161" t="s">
        <v>22</v>
      </c>
      <c r="D230" s="162">
        <v>29.25</v>
      </c>
      <c r="E230" s="220"/>
      <c r="F230" s="241">
        <f>+D230*E230</f>
        <v>0</v>
      </c>
      <c r="G230" s="270"/>
      <c r="K230" s="295"/>
    </row>
    <row r="231" spans="1:11">
      <c r="A231" s="163"/>
      <c r="B231" s="164" t="s">
        <v>2</v>
      </c>
      <c r="C231" s="165">
        <v>2900</v>
      </c>
      <c r="D231" s="166"/>
      <c r="E231" s="222"/>
      <c r="F231" s="223">
        <f>SUM(F228:F230)</f>
        <v>0</v>
      </c>
      <c r="G231" s="270"/>
      <c r="K231" s="295"/>
    </row>
    <row r="232" spans="1:11">
      <c r="A232" s="167"/>
      <c r="B232" s="168"/>
      <c r="C232" s="169"/>
      <c r="D232" s="162"/>
      <c r="E232" s="220"/>
      <c r="F232" s="221"/>
      <c r="G232" s="270"/>
      <c r="K232" s="295"/>
    </row>
    <row r="233" spans="1:11">
      <c r="A233" s="191">
        <v>3000</v>
      </c>
      <c r="B233" s="153" t="s">
        <v>9</v>
      </c>
      <c r="C233" s="154"/>
      <c r="D233" s="162"/>
      <c r="E233" s="220"/>
      <c r="F233" s="221"/>
      <c r="G233" s="270"/>
      <c r="K233" s="295"/>
    </row>
    <row r="234" spans="1:11">
      <c r="A234" s="159">
        <v>3001</v>
      </c>
      <c r="B234" s="160" t="s">
        <v>186</v>
      </c>
      <c r="C234" s="161" t="s">
        <v>38</v>
      </c>
      <c r="D234" s="162">
        <v>2.14</v>
      </c>
      <c r="E234" s="220"/>
      <c r="F234" s="241">
        <f>+D234*E234</f>
        <v>0</v>
      </c>
      <c r="G234" s="270"/>
      <c r="K234" s="295"/>
    </row>
    <row r="235" spans="1:11">
      <c r="A235" s="159">
        <v>3002</v>
      </c>
      <c r="B235" s="160" t="s">
        <v>219</v>
      </c>
      <c r="C235" s="161" t="s">
        <v>38</v>
      </c>
      <c r="D235" s="162">
        <v>2.99</v>
      </c>
      <c r="E235" s="220"/>
      <c r="F235" s="241">
        <f>+D235*E235</f>
        <v>0</v>
      </c>
      <c r="G235" s="270"/>
      <c r="K235" s="295"/>
    </row>
    <row r="236" spans="1:11" ht="48">
      <c r="A236" s="159">
        <v>3003</v>
      </c>
      <c r="B236" s="160" t="s">
        <v>220</v>
      </c>
      <c r="C236" s="161" t="s">
        <v>22</v>
      </c>
      <c r="D236" s="162">
        <v>42.77</v>
      </c>
      <c r="E236" s="220"/>
      <c r="F236" s="241">
        <f>+D236*E236</f>
        <v>0</v>
      </c>
      <c r="G236" s="270"/>
      <c r="K236" s="295"/>
    </row>
    <row r="237" spans="1:11" ht="24">
      <c r="A237" s="159">
        <v>3004</v>
      </c>
      <c r="B237" s="160" t="s">
        <v>221</v>
      </c>
      <c r="C237" s="161" t="s">
        <v>22</v>
      </c>
      <c r="D237" s="162">
        <v>42.77</v>
      </c>
      <c r="E237" s="220"/>
      <c r="F237" s="241">
        <f>+D237*E237</f>
        <v>0</v>
      </c>
      <c r="G237" s="270"/>
      <c r="K237" s="295"/>
    </row>
    <row r="238" spans="1:11" ht="60">
      <c r="A238" s="159">
        <v>3005</v>
      </c>
      <c r="B238" s="160" t="s">
        <v>222</v>
      </c>
      <c r="C238" s="161" t="s">
        <v>34</v>
      </c>
      <c r="D238" s="162">
        <v>72.680000000000007</v>
      </c>
      <c r="E238" s="220"/>
      <c r="F238" s="241">
        <f>+D238*E238</f>
        <v>0</v>
      </c>
      <c r="G238" s="270"/>
      <c r="K238" s="295"/>
    </row>
    <row r="239" spans="1:11">
      <c r="A239" s="163"/>
      <c r="B239" s="164" t="s">
        <v>2</v>
      </c>
      <c r="C239" s="165">
        <v>3000</v>
      </c>
      <c r="D239" s="166"/>
      <c r="E239" s="222"/>
      <c r="F239" s="223">
        <f>SUM(F234:F238)</f>
        <v>0</v>
      </c>
      <c r="G239" s="270"/>
      <c r="K239" s="295"/>
    </row>
    <row r="240" spans="1:11">
      <c r="A240" s="167"/>
      <c r="B240" s="168"/>
      <c r="C240" s="169"/>
      <c r="D240" s="162"/>
      <c r="E240" s="220"/>
      <c r="F240" s="221"/>
      <c r="G240" s="270"/>
      <c r="K240" s="295"/>
    </row>
    <row r="241" spans="1:11">
      <c r="A241" s="191">
        <v>3100</v>
      </c>
      <c r="B241" s="153" t="s">
        <v>52</v>
      </c>
      <c r="C241" s="154"/>
      <c r="D241" s="162"/>
      <c r="E241" s="220"/>
      <c r="F241" s="221"/>
      <c r="G241" s="270"/>
      <c r="K241" s="295"/>
    </row>
    <row r="242" spans="1:11" ht="38.25" customHeight="1">
      <c r="A242" s="159">
        <v>3101</v>
      </c>
      <c r="B242" s="160" t="s">
        <v>223</v>
      </c>
      <c r="C242" s="161" t="s">
        <v>35</v>
      </c>
      <c r="D242" s="162">
        <v>5</v>
      </c>
      <c r="E242" s="220"/>
      <c r="F242" s="241">
        <f t="shared" ref="F242:F243" si="16">+D242*E242</f>
        <v>0</v>
      </c>
      <c r="G242" s="270"/>
      <c r="K242" s="295"/>
    </row>
    <row r="243" spans="1:11">
      <c r="A243" s="159">
        <v>3102</v>
      </c>
      <c r="B243" s="160" t="s">
        <v>224</v>
      </c>
      <c r="C243" s="161" t="s">
        <v>22</v>
      </c>
      <c r="D243" s="162">
        <v>3.84</v>
      </c>
      <c r="E243" s="220"/>
      <c r="F243" s="241">
        <f t="shared" si="16"/>
        <v>0</v>
      </c>
      <c r="G243" s="270"/>
      <c r="K243" s="295"/>
    </row>
    <row r="244" spans="1:11">
      <c r="A244" s="163"/>
      <c r="B244" s="164" t="s">
        <v>2</v>
      </c>
      <c r="C244" s="165">
        <v>3100</v>
      </c>
      <c r="D244" s="166"/>
      <c r="E244" s="222"/>
      <c r="F244" s="223">
        <f>SUM(F242:F243)</f>
        <v>0</v>
      </c>
      <c r="G244" s="270"/>
      <c r="K244" s="295"/>
    </row>
    <row r="245" spans="1:11">
      <c r="A245" s="167"/>
      <c r="B245" s="168"/>
      <c r="C245" s="169"/>
      <c r="D245" s="162"/>
      <c r="E245" s="220"/>
      <c r="F245" s="221"/>
      <c r="G245" s="270"/>
      <c r="K245" s="295"/>
    </row>
    <row r="246" spans="1:11">
      <c r="A246" s="191">
        <v>3200</v>
      </c>
      <c r="B246" s="153" t="s">
        <v>10</v>
      </c>
      <c r="C246" s="154"/>
      <c r="D246" s="162"/>
      <c r="E246" s="220"/>
      <c r="F246" s="221"/>
      <c r="G246" s="270"/>
      <c r="K246" s="295"/>
    </row>
    <row r="247" spans="1:11">
      <c r="A247" s="159">
        <v>3201</v>
      </c>
      <c r="B247" s="160" t="s">
        <v>225</v>
      </c>
      <c r="C247" s="161" t="s">
        <v>22</v>
      </c>
      <c r="D247" s="162">
        <v>3.84</v>
      </c>
      <c r="E247" s="220"/>
      <c r="F247" s="241">
        <f>+D247*E247</f>
        <v>0</v>
      </c>
      <c r="G247" s="270"/>
      <c r="K247" s="295"/>
    </row>
    <row r="248" spans="1:11">
      <c r="A248" s="159">
        <v>3202</v>
      </c>
      <c r="B248" s="160" t="s">
        <v>226</v>
      </c>
      <c r="C248" s="161" t="s">
        <v>22</v>
      </c>
      <c r="D248" s="162">
        <v>0.96</v>
      </c>
      <c r="E248" s="220"/>
      <c r="F248" s="241">
        <f>+D248*E248</f>
        <v>0</v>
      </c>
      <c r="G248" s="270"/>
      <c r="K248" s="295"/>
    </row>
    <row r="249" spans="1:11">
      <c r="A249" s="163"/>
      <c r="B249" s="164" t="s">
        <v>2</v>
      </c>
      <c r="C249" s="165">
        <v>3200</v>
      </c>
      <c r="D249" s="166"/>
      <c r="E249" s="222"/>
      <c r="F249" s="223">
        <f>SUM(F247:F248)</f>
        <v>0</v>
      </c>
      <c r="G249" s="270"/>
      <c r="K249" s="295"/>
    </row>
    <row r="250" spans="1:11" s="287" customFormat="1">
      <c r="A250" s="167"/>
      <c r="B250" s="168"/>
      <c r="C250" s="169"/>
      <c r="D250" s="189"/>
      <c r="E250" s="234"/>
      <c r="F250" s="235"/>
      <c r="G250" s="290"/>
      <c r="K250" s="295"/>
    </row>
    <row r="251" spans="1:11">
      <c r="A251" s="191">
        <v>3300</v>
      </c>
      <c r="B251" s="153" t="s">
        <v>11</v>
      </c>
      <c r="C251" s="154"/>
      <c r="D251" s="162"/>
      <c r="E251" s="220"/>
      <c r="F251" s="221"/>
      <c r="G251" s="270"/>
      <c r="K251" s="295"/>
    </row>
    <row r="252" spans="1:11">
      <c r="A252" s="159">
        <v>3301</v>
      </c>
      <c r="B252" s="160" t="s">
        <v>227</v>
      </c>
      <c r="C252" s="161" t="s">
        <v>22</v>
      </c>
      <c r="D252" s="162">
        <v>191.67</v>
      </c>
      <c r="E252" s="220"/>
      <c r="F252" s="241">
        <f>+D252*E252</f>
        <v>0</v>
      </c>
      <c r="G252" s="270"/>
      <c r="K252" s="295"/>
    </row>
    <row r="253" spans="1:11">
      <c r="A253" s="159">
        <v>3302</v>
      </c>
      <c r="B253" s="160" t="s">
        <v>228</v>
      </c>
      <c r="C253" s="161" t="s">
        <v>22</v>
      </c>
      <c r="D253" s="162">
        <v>25.2</v>
      </c>
      <c r="E253" s="220"/>
      <c r="F253" s="241">
        <f>+D253*E253</f>
        <v>0</v>
      </c>
      <c r="G253" s="270"/>
      <c r="K253" s="295"/>
    </row>
    <row r="254" spans="1:11">
      <c r="A254" s="163"/>
      <c r="B254" s="164" t="s">
        <v>2</v>
      </c>
      <c r="C254" s="165">
        <v>3300</v>
      </c>
      <c r="D254" s="166"/>
      <c r="E254" s="222"/>
      <c r="F254" s="223">
        <f>SUM(F252:F253)</f>
        <v>0</v>
      </c>
      <c r="G254" s="270"/>
      <c r="K254" s="295"/>
    </row>
    <row r="255" spans="1:11" s="287" customFormat="1">
      <c r="A255" s="167"/>
      <c r="B255" s="168"/>
      <c r="C255" s="169"/>
      <c r="D255" s="189"/>
      <c r="E255" s="234"/>
      <c r="F255" s="235"/>
      <c r="G255" s="290"/>
      <c r="K255" s="295"/>
    </row>
    <row r="256" spans="1:11">
      <c r="A256" s="191">
        <v>3400</v>
      </c>
      <c r="B256" s="153" t="s">
        <v>12</v>
      </c>
      <c r="C256" s="154"/>
      <c r="D256" s="162"/>
      <c r="E256" s="220"/>
      <c r="F256" s="221"/>
      <c r="G256" s="270"/>
      <c r="K256" s="295"/>
    </row>
    <row r="257" spans="1:11" ht="24">
      <c r="A257" s="159">
        <v>3401</v>
      </c>
      <c r="B257" s="160" t="s">
        <v>229</v>
      </c>
      <c r="C257" s="161" t="s">
        <v>63</v>
      </c>
      <c r="D257" s="162">
        <v>1</v>
      </c>
      <c r="E257" s="220"/>
      <c r="F257" s="241">
        <f t="shared" ref="F257:F267" si="17">+D257*E257</f>
        <v>0</v>
      </c>
      <c r="G257" s="270"/>
      <c r="K257" s="295"/>
    </row>
    <row r="258" spans="1:11">
      <c r="A258" s="159">
        <v>3402</v>
      </c>
      <c r="B258" s="160" t="s">
        <v>230</v>
      </c>
      <c r="C258" s="161" t="s">
        <v>35</v>
      </c>
      <c r="D258" s="162">
        <v>1</v>
      </c>
      <c r="E258" s="220"/>
      <c r="F258" s="241">
        <f t="shared" si="17"/>
        <v>0</v>
      </c>
      <c r="G258" s="270"/>
      <c r="K258" s="295"/>
    </row>
    <row r="259" spans="1:11">
      <c r="A259" s="159">
        <v>3403</v>
      </c>
      <c r="B259" s="160" t="s">
        <v>231</v>
      </c>
      <c r="C259" s="161" t="s">
        <v>35</v>
      </c>
      <c r="D259" s="162">
        <v>1</v>
      </c>
      <c r="E259" s="220"/>
      <c r="F259" s="241">
        <f t="shared" si="17"/>
        <v>0</v>
      </c>
      <c r="G259" s="270"/>
      <c r="K259" s="295"/>
    </row>
    <row r="260" spans="1:11" ht="24">
      <c r="A260" s="159">
        <v>3404</v>
      </c>
      <c r="B260" s="160" t="s">
        <v>232</v>
      </c>
      <c r="C260" s="161" t="s">
        <v>35</v>
      </c>
      <c r="D260" s="162">
        <v>1</v>
      </c>
      <c r="E260" s="220"/>
      <c r="F260" s="241">
        <f t="shared" si="17"/>
        <v>0</v>
      </c>
      <c r="G260" s="270"/>
      <c r="K260" s="295"/>
    </row>
    <row r="261" spans="1:11" ht="24">
      <c r="A261" s="159">
        <v>3405</v>
      </c>
      <c r="B261" s="160" t="s">
        <v>233</v>
      </c>
      <c r="C261" s="161" t="s">
        <v>35</v>
      </c>
      <c r="D261" s="162">
        <v>1</v>
      </c>
      <c r="E261" s="220"/>
      <c r="F261" s="241">
        <f t="shared" si="17"/>
        <v>0</v>
      </c>
      <c r="G261" s="270"/>
      <c r="K261" s="295"/>
    </row>
    <row r="262" spans="1:11" ht="27" customHeight="1">
      <c r="A262" s="159">
        <v>3406</v>
      </c>
      <c r="B262" s="160" t="s">
        <v>234</v>
      </c>
      <c r="C262" s="161" t="s">
        <v>35</v>
      </c>
      <c r="D262" s="162">
        <v>1</v>
      </c>
      <c r="E262" s="220"/>
      <c r="F262" s="241">
        <f t="shared" si="17"/>
        <v>0</v>
      </c>
      <c r="G262" s="270"/>
      <c r="K262" s="295"/>
    </row>
    <row r="263" spans="1:11" ht="27" customHeight="1">
      <c r="A263" s="159">
        <v>3407</v>
      </c>
      <c r="B263" s="160" t="s">
        <v>235</v>
      </c>
      <c r="C263" s="161" t="s">
        <v>35</v>
      </c>
      <c r="D263" s="162">
        <v>1</v>
      </c>
      <c r="E263" s="220"/>
      <c r="F263" s="241">
        <f t="shared" si="17"/>
        <v>0</v>
      </c>
      <c r="G263" s="270"/>
      <c r="K263" s="295"/>
    </row>
    <row r="264" spans="1:11">
      <c r="A264" s="159">
        <v>3408</v>
      </c>
      <c r="B264" s="160" t="s">
        <v>236</v>
      </c>
      <c r="C264" s="161" t="s">
        <v>35</v>
      </c>
      <c r="D264" s="162">
        <v>2</v>
      </c>
      <c r="E264" s="220"/>
      <c r="F264" s="241">
        <f t="shared" si="17"/>
        <v>0</v>
      </c>
      <c r="G264" s="270"/>
      <c r="K264" s="295"/>
    </row>
    <row r="265" spans="1:11" ht="24">
      <c r="A265" s="159">
        <v>3409</v>
      </c>
      <c r="B265" s="160" t="s">
        <v>237</v>
      </c>
      <c r="C265" s="161" t="s">
        <v>35</v>
      </c>
      <c r="D265" s="162">
        <v>2</v>
      </c>
      <c r="E265" s="220"/>
      <c r="F265" s="241">
        <f t="shared" si="17"/>
        <v>0</v>
      </c>
      <c r="G265" s="270"/>
      <c r="K265" s="295"/>
    </row>
    <row r="266" spans="1:11" ht="21" customHeight="1">
      <c r="A266" s="159">
        <v>3410</v>
      </c>
      <c r="B266" s="160" t="s">
        <v>238</v>
      </c>
      <c r="C266" s="161" t="s">
        <v>35</v>
      </c>
      <c r="D266" s="162">
        <v>2</v>
      </c>
      <c r="E266" s="220"/>
      <c r="F266" s="241">
        <f t="shared" si="17"/>
        <v>0</v>
      </c>
      <c r="G266" s="270"/>
      <c r="K266" s="295"/>
    </row>
    <row r="267" spans="1:11" ht="28.5" customHeight="1">
      <c r="A267" s="159">
        <v>3411</v>
      </c>
      <c r="B267" s="160" t="s">
        <v>239</v>
      </c>
      <c r="C267" s="161" t="s">
        <v>35</v>
      </c>
      <c r="D267" s="162">
        <v>2</v>
      </c>
      <c r="E267" s="220"/>
      <c r="F267" s="241">
        <f t="shared" si="17"/>
        <v>0</v>
      </c>
      <c r="G267" s="270"/>
      <c r="K267" s="295"/>
    </row>
    <row r="268" spans="1:11">
      <c r="A268" s="163"/>
      <c r="B268" s="164" t="s">
        <v>2</v>
      </c>
      <c r="C268" s="165">
        <v>3400</v>
      </c>
      <c r="D268" s="166"/>
      <c r="E268" s="222"/>
      <c r="F268" s="223">
        <f>SUM(F257:F267)</f>
        <v>0</v>
      </c>
      <c r="G268" s="270"/>
      <c r="K268" s="295"/>
    </row>
    <row r="269" spans="1:11" s="287" customFormat="1">
      <c r="A269" s="167"/>
      <c r="B269" s="168"/>
      <c r="C269" s="169"/>
      <c r="D269" s="189"/>
      <c r="E269" s="234"/>
      <c r="F269" s="235"/>
      <c r="G269" s="290"/>
      <c r="K269" s="295"/>
    </row>
    <row r="270" spans="1:11">
      <c r="A270" s="191">
        <v>3500</v>
      </c>
      <c r="B270" s="153" t="s">
        <v>13</v>
      </c>
      <c r="C270" s="154"/>
      <c r="D270" s="162"/>
      <c r="E270" s="220"/>
      <c r="F270" s="221"/>
      <c r="G270" s="270"/>
      <c r="K270" s="295"/>
    </row>
    <row r="271" spans="1:11">
      <c r="A271" s="152"/>
      <c r="B271" s="153" t="s">
        <v>14</v>
      </c>
      <c r="C271" s="154"/>
      <c r="D271" s="162"/>
      <c r="E271" s="220"/>
      <c r="F271" s="221"/>
      <c r="G271" s="270"/>
      <c r="K271" s="295"/>
    </row>
    <row r="272" spans="1:11" ht="24">
      <c r="A272" s="159">
        <v>3501</v>
      </c>
      <c r="B272" s="160" t="s">
        <v>240</v>
      </c>
      <c r="C272" s="161" t="s">
        <v>35</v>
      </c>
      <c r="D272" s="162">
        <v>1</v>
      </c>
      <c r="E272" s="220"/>
      <c r="F272" s="241">
        <f t="shared" ref="F272:F279" si="18">+D272*E272</f>
        <v>0</v>
      </c>
      <c r="G272" s="270"/>
      <c r="K272" s="295"/>
    </row>
    <row r="273" spans="1:11" ht="24">
      <c r="A273" s="159">
        <v>3502</v>
      </c>
      <c r="B273" s="160" t="s">
        <v>241</v>
      </c>
      <c r="C273" s="161" t="s">
        <v>34</v>
      </c>
      <c r="D273" s="162">
        <v>21.75</v>
      </c>
      <c r="E273" s="220"/>
      <c r="F273" s="241">
        <f t="shared" si="18"/>
        <v>0</v>
      </c>
      <c r="G273" s="270"/>
      <c r="K273" s="295"/>
    </row>
    <row r="274" spans="1:11" ht="24">
      <c r="A274" s="159">
        <v>3503</v>
      </c>
      <c r="B274" s="160" t="s">
        <v>242</v>
      </c>
      <c r="C274" s="161" t="s">
        <v>34</v>
      </c>
      <c r="D274" s="162">
        <v>4.5</v>
      </c>
      <c r="E274" s="220"/>
      <c r="F274" s="241">
        <f t="shared" si="18"/>
        <v>0</v>
      </c>
      <c r="G274" s="270"/>
      <c r="K274" s="295"/>
    </row>
    <row r="275" spans="1:11" ht="24">
      <c r="A275" s="159">
        <v>3504</v>
      </c>
      <c r="B275" s="160" t="s">
        <v>243</v>
      </c>
      <c r="C275" s="161" t="s">
        <v>35</v>
      </c>
      <c r="D275" s="162">
        <v>4</v>
      </c>
      <c r="E275" s="220"/>
      <c r="F275" s="241">
        <f t="shared" si="18"/>
        <v>0</v>
      </c>
      <c r="G275" s="270"/>
      <c r="K275" s="295"/>
    </row>
    <row r="276" spans="1:11" ht="24">
      <c r="A276" s="159">
        <v>3505</v>
      </c>
      <c r="B276" s="160" t="s">
        <v>244</v>
      </c>
      <c r="C276" s="161" t="s">
        <v>35</v>
      </c>
      <c r="D276" s="162">
        <v>2</v>
      </c>
      <c r="E276" s="220"/>
      <c r="F276" s="241">
        <f t="shared" si="18"/>
        <v>0</v>
      </c>
      <c r="G276" s="270"/>
      <c r="K276" s="295"/>
    </row>
    <row r="277" spans="1:11" ht="24">
      <c r="A277" s="159">
        <v>3506</v>
      </c>
      <c r="B277" s="160" t="s">
        <v>245</v>
      </c>
      <c r="C277" s="161" t="s">
        <v>35</v>
      </c>
      <c r="D277" s="162">
        <v>1</v>
      </c>
      <c r="E277" s="220"/>
      <c r="F277" s="241">
        <f t="shared" si="18"/>
        <v>0</v>
      </c>
      <c r="G277" s="270"/>
      <c r="K277" s="295"/>
    </row>
    <row r="278" spans="1:11">
      <c r="A278" s="159">
        <v>3507</v>
      </c>
      <c r="B278" s="160" t="s">
        <v>246</v>
      </c>
      <c r="C278" s="161" t="s">
        <v>35</v>
      </c>
      <c r="D278" s="162">
        <v>1</v>
      </c>
      <c r="E278" s="220"/>
      <c r="F278" s="241">
        <f t="shared" si="18"/>
        <v>0</v>
      </c>
      <c r="G278" s="270"/>
      <c r="K278" s="295"/>
    </row>
    <row r="279" spans="1:11" ht="24">
      <c r="A279" s="159">
        <v>3508</v>
      </c>
      <c r="B279" s="160" t="s">
        <v>247</v>
      </c>
      <c r="C279" s="161" t="s">
        <v>35</v>
      </c>
      <c r="D279" s="162">
        <v>1</v>
      </c>
      <c r="E279" s="220"/>
      <c r="F279" s="241">
        <f t="shared" si="18"/>
        <v>0</v>
      </c>
      <c r="G279" s="270"/>
      <c r="K279" s="295"/>
    </row>
    <row r="280" spans="1:11">
      <c r="A280" s="159"/>
      <c r="B280" s="182" t="s">
        <v>15</v>
      </c>
      <c r="C280" s="161"/>
      <c r="D280" s="162"/>
      <c r="E280" s="220"/>
      <c r="F280" s="241"/>
      <c r="G280" s="270"/>
      <c r="K280" s="295"/>
    </row>
    <row r="281" spans="1:11" ht="36">
      <c r="A281" s="159">
        <v>3509</v>
      </c>
      <c r="B281" s="160" t="s">
        <v>248</v>
      </c>
      <c r="C281" s="161" t="s">
        <v>34</v>
      </c>
      <c r="D281" s="162">
        <v>2.2000000000000002</v>
      </c>
      <c r="E281" s="220"/>
      <c r="F281" s="241">
        <f t="shared" ref="F281:F286" si="19">+D281*E281</f>
        <v>0</v>
      </c>
      <c r="G281" s="270"/>
      <c r="K281" s="295"/>
    </row>
    <row r="282" spans="1:11" ht="36">
      <c r="A282" s="159">
        <v>3510</v>
      </c>
      <c r="B282" s="160" t="s">
        <v>249</v>
      </c>
      <c r="C282" s="161" t="s">
        <v>34</v>
      </c>
      <c r="D282" s="162">
        <v>7.1</v>
      </c>
      <c r="E282" s="220"/>
      <c r="F282" s="241">
        <f t="shared" si="19"/>
        <v>0</v>
      </c>
      <c r="G282" s="270"/>
      <c r="K282" s="295"/>
    </row>
    <row r="283" spans="1:11" ht="36">
      <c r="A283" s="159">
        <v>3511</v>
      </c>
      <c r="B283" s="160" t="s">
        <v>250</v>
      </c>
      <c r="C283" s="161" t="s">
        <v>34</v>
      </c>
      <c r="D283" s="162">
        <v>18</v>
      </c>
      <c r="E283" s="220"/>
      <c r="F283" s="241">
        <f t="shared" si="19"/>
        <v>0</v>
      </c>
      <c r="G283" s="270"/>
      <c r="K283" s="295"/>
    </row>
    <row r="284" spans="1:11" ht="36">
      <c r="A284" s="159">
        <v>3512</v>
      </c>
      <c r="B284" s="160" t="s">
        <v>251</v>
      </c>
      <c r="C284" s="161" t="s">
        <v>34</v>
      </c>
      <c r="D284" s="162">
        <v>14.2</v>
      </c>
      <c r="E284" s="220"/>
      <c r="F284" s="241">
        <f t="shared" si="19"/>
        <v>0</v>
      </c>
      <c r="G284" s="270"/>
      <c r="K284" s="295"/>
    </row>
    <row r="285" spans="1:11" ht="24">
      <c r="A285" s="159">
        <v>3513</v>
      </c>
      <c r="B285" s="160" t="s">
        <v>252</v>
      </c>
      <c r="C285" s="161" t="s">
        <v>35</v>
      </c>
      <c r="D285" s="162">
        <v>2</v>
      </c>
      <c r="E285" s="220"/>
      <c r="F285" s="241">
        <f t="shared" si="19"/>
        <v>0</v>
      </c>
      <c r="G285" s="270"/>
      <c r="K285" s="295"/>
    </row>
    <row r="286" spans="1:11">
      <c r="A286" s="159">
        <v>3514</v>
      </c>
      <c r="B286" s="160" t="s">
        <v>253</v>
      </c>
      <c r="C286" s="161" t="s">
        <v>35</v>
      </c>
      <c r="D286" s="162">
        <v>2</v>
      </c>
      <c r="E286" s="220"/>
      <c r="F286" s="241">
        <f t="shared" si="19"/>
        <v>0</v>
      </c>
      <c r="G286" s="270"/>
      <c r="K286" s="295"/>
    </row>
    <row r="287" spans="1:11">
      <c r="A287" s="163"/>
      <c r="B287" s="164" t="s">
        <v>2</v>
      </c>
      <c r="C287" s="165">
        <v>3500</v>
      </c>
      <c r="D287" s="166"/>
      <c r="E287" s="222"/>
      <c r="F287" s="223">
        <f>SUM(F272:F286)</f>
        <v>0</v>
      </c>
      <c r="G287" s="270"/>
      <c r="K287" s="295"/>
    </row>
    <row r="288" spans="1:11">
      <c r="A288" s="167"/>
      <c r="B288" s="174"/>
      <c r="C288" s="154"/>
      <c r="D288" s="162"/>
      <c r="E288" s="220"/>
      <c r="F288" s="221"/>
      <c r="G288" s="270"/>
      <c r="K288" s="295"/>
    </row>
    <row r="289" spans="1:11">
      <c r="A289" s="191">
        <v>3600</v>
      </c>
      <c r="B289" s="153" t="s">
        <v>17</v>
      </c>
      <c r="C289" s="154"/>
      <c r="D289" s="162"/>
      <c r="E289" s="220"/>
      <c r="F289" s="221"/>
      <c r="G289" s="270"/>
      <c r="K289" s="295"/>
    </row>
    <row r="290" spans="1:11">
      <c r="A290" s="159">
        <v>3601</v>
      </c>
      <c r="B290" s="160" t="s">
        <v>68</v>
      </c>
      <c r="C290" s="161" t="s">
        <v>35</v>
      </c>
      <c r="D290" s="162">
        <v>1</v>
      </c>
      <c r="E290" s="220"/>
      <c r="F290" s="241">
        <f>+D290*E290</f>
        <v>0</v>
      </c>
      <c r="G290" s="270"/>
      <c r="K290" s="295"/>
    </row>
    <row r="291" spans="1:11" ht="36">
      <c r="A291" s="159">
        <v>3602</v>
      </c>
      <c r="B291" s="160" t="s">
        <v>254</v>
      </c>
      <c r="C291" s="161" t="s">
        <v>35</v>
      </c>
      <c r="D291" s="162">
        <v>1</v>
      </c>
      <c r="E291" s="220"/>
      <c r="F291" s="241">
        <f>+D291*E291</f>
        <v>0</v>
      </c>
      <c r="G291" s="270"/>
      <c r="K291" s="295"/>
    </row>
    <row r="292" spans="1:11" ht="27" customHeight="1">
      <c r="A292" s="159">
        <v>3603</v>
      </c>
      <c r="B292" s="160" t="s">
        <v>255</v>
      </c>
      <c r="C292" s="161" t="s">
        <v>34</v>
      </c>
      <c r="D292" s="162">
        <v>103.8</v>
      </c>
      <c r="E292" s="220"/>
      <c r="F292" s="241">
        <f>+D292*E292</f>
        <v>0</v>
      </c>
      <c r="G292" s="270"/>
      <c r="K292" s="295"/>
    </row>
    <row r="293" spans="1:11" ht="24">
      <c r="A293" s="159">
        <v>3604</v>
      </c>
      <c r="B293" s="160" t="s">
        <v>199</v>
      </c>
      <c r="C293" s="161" t="s">
        <v>34</v>
      </c>
      <c r="D293" s="162">
        <v>15</v>
      </c>
      <c r="E293" s="220"/>
      <c r="F293" s="241">
        <f>+D293*E293</f>
        <v>0</v>
      </c>
      <c r="G293" s="270"/>
      <c r="K293" s="295"/>
    </row>
    <row r="294" spans="1:11" ht="24">
      <c r="A294" s="159">
        <v>3605</v>
      </c>
      <c r="B294" s="160" t="s">
        <v>256</v>
      </c>
      <c r="C294" s="161" t="s">
        <v>35</v>
      </c>
      <c r="D294" s="162">
        <v>10</v>
      </c>
      <c r="E294" s="220"/>
      <c r="F294" s="241">
        <f t="shared" ref="F294:F309" si="20">+D294*E294</f>
        <v>0</v>
      </c>
      <c r="G294" s="270"/>
      <c r="K294" s="295"/>
    </row>
    <row r="295" spans="1:11" ht="36">
      <c r="A295" s="159">
        <v>3606</v>
      </c>
      <c r="B295" s="160" t="s">
        <v>257</v>
      </c>
      <c r="C295" s="161" t="s">
        <v>35</v>
      </c>
      <c r="D295" s="162">
        <v>1</v>
      </c>
      <c r="E295" s="220"/>
      <c r="F295" s="241">
        <f t="shared" si="20"/>
        <v>0</v>
      </c>
      <c r="G295" s="270"/>
      <c r="K295" s="295"/>
    </row>
    <row r="296" spans="1:11" ht="24">
      <c r="A296" s="159">
        <v>3607</v>
      </c>
      <c r="B296" s="160" t="s">
        <v>258</v>
      </c>
      <c r="C296" s="161" t="s">
        <v>35</v>
      </c>
      <c r="D296" s="162">
        <v>1</v>
      </c>
      <c r="E296" s="220"/>
      <c r="F296" s="241">
        <f>+D296*E296</f>
        <v>0</v>
      </c>
      <c r="G296" s="270"/>
      <c r="K296" s="295"/>
    </row>
    <row r="297" spans="1:11" ht="24">
      <c r="A297" s="159">
        <v>3608</v>
      </c>
      <c r="B297" s="160" t="s">
        <v>259</v>
      </c>
      <c r="C297" s="161" t="s">
        <v>35</v>
      </c>
      <c r="D297" s="162">
        <v>1</v>
      </c>
      <c r="E297" s="220"/>
      <c r="F297" s="241">
        <f t="shared" si="20"/>
        <v>0</v>
      </c>
      <c r="G297" s="270"/>
      <c r="K297" s="295"/>
    </row>
    <row r="298" spans="1:11">
      <c r="A298" s="159">
        <v>3609</v>
      </c>
      <c r="B298" s="160" t="s">
        <v>260</v>
      </c>
      <c r="C298" s="161" t="s">
        <v>37</v>
      </c>
      <c r="D298" s="162">
        <v>0.5</v>
      </c>
      <c r="E298" s="220"/>
      <c r="F298" s="241">
        <f t="shared" si="20"/>
        <v>0</v>
      </c>
      <c r="G298" s="270"/>
      <c r="K298" s="295"/>
    </row>
    <row r="299" spans="1:11">
      <c r="A299" s="159">
        <v>3610</v>
      </c>
      <c r="B299" s="160" t="s">
        <v>194</v>
      </c>
      <c r="C299" s="161" t="s">
        <v>35</v>
      </c>
      <c r="D299" s="162">
        <v>1</v>
      </c>
      <c r="E299" s="220"/>
      <c r="F299" s="241">
        <f t="shared" si="20"/>
        <v>0</v>
      </c>
      <c r="G299" s="270"/>
      <c r="K299" s="295"/>
    </row>
    <row r="300" spans="1:11">
      <c r="A300" s="159">
        <v>3611</v>
      </c>
      <c r="B300" s="160" t="s">
        <v>261</v>
      </c>
      <c r="C300" s="161" t="s">
        <v>35</v>
      </c>
      <c r="D300" s="162">
        <v>19</v>
      </c>
      <c r="E300" s="220"/>
      <c r="F300" s="241">
        <f t="shared" si="20"/>
        <v>0</v>
      </c>
      <c r="G300" s="270"/>
      <c r="K300" s="295"/>
    </row>
    <row r="301" spans="1:11">
      <c r="A301" s="159">
        <v>3612</v>
      </c>
      <c r="B301" s="160" t="s">
        <v>262</v>
      </c>
      <c r="C301" s="161" t="s">
        <v>35</v>
      </c>
      <c r="D301" s="162">
        <v>10</v>
      </c>
      <c r="E301" s="220"/>
      <c r="F301" s="241">
        <f t="shared" si="20"/>
        <v>0</v>
      </c>
      <c r="G301" s="270"/>
      <c r="K301" s="295"/>
    </row>
    <row r="302" spans="1:11">
      <c r="A302" s="159">
        <v>3613</v>
      </c>
      <c r="B302" s="160" t="s">
        <v>263</v>
      </c>
      <c r="C302" s="161" t="s">
        <v>63</v>
      </c>
      <c r="D302" s="162">
        <v>4</v>
      </c>
      <c r="E302" s="220"/>
      <c r="F302" s="241">
        <f t="shared" si="20"/>
        <v>0</v>
      </c>
      <c r="G302" s="270"/>
      <c r="K302" s="295"/>
    </row>
    <row r="303" spans="1:11">
      <c r="A303" s="159">
        <v>3614</v>
      </c>
      <c r="B303" s="160" t="s">
        <v>264</v>
      </c>
      <c r="C303" s="161" t="s">
        <v>63</v>
      </c>
      <c r="D303" s="162">
        <v>1</v>
      </c>
      <c r="E303" s="220"/>
      <c r="F303" s="241">
        <f t="shared" si="20"/>
        <v>0</v>
      </c>
      <c r="G303" s="270"/>
      <c r="K303" s="295"/>
    </row>
    <row r="304" spans="1:11" ht="24">
      <c r="A304" s="159">
        <v>3615</v>
      </c>
      <c r="B304" s="160" t="s">
        <v>265</v>
      </c>
      <c r="C304" s="161" t="s">
        <v>63</v>
      </c>
      <c r="D304" s="162">
        <v>1</v>
      </c>
      <c r="E304" s="220"/>
      <c r="F304" s="241">
        <f t="shared" si="20"/>
        <v>0</v>
      </c>
      <c r="G304" s="270"/>
      <c r="K304" s="295"/>
    </row>
    <row r="305" spans="1:11">
      <c r="A305" s="159">
        <v>3616</v>
      </c>
      <c r="B305" s="160" t="s">
        <v>266</v>
      </c>
      <c r="C305" s="161" t="s">
        <v>63</v>
      </c>
      <c r="D305" s="162">
        <v>10</v>
      </c>
      <c r="E305" s="220"/>
      <c r="F305" s="241">
        <f>+D305*E305</f>
        <v>0</v>
      </c>
      <c r="G305" s="270"/>
      <c r="K305" s="295"/>
    </row>
    <row r="306" spans="1:11" ht="38.25" customHeight="1">
      <c r="A306" s="159">
        <v>3617</v>
      </c>
      <c r="B306" s="160" t="s">
        <v>267</v>
      </c>
      <c r="C306" s="161" t="s">
        <v>63</v>
      </c>
      <c r="D306" s="162">
        <v>3</v>
      </c>
      <c r="E306" s="220"/>
      <c r="F306" s="241">
        <f>+D306*E306</f>
        <v>0</v>
      </c>
      <c r="G306" s="270"/>
      <c r="K306" s="295"/>
    </row>
    <row r="307" spans="1:11" ht="24">
      <c r="A307" s="159">
        <v>3618</v>
      </c>
      <c r="B307" s="160" t="s">
        <v>268</v>
      </c>
      <c r="C307" s="161" t="s">
        <v>34</v>
      </c>
      <c r="D307" s="162">
        <v>69.599999999999994</v>
      </c>
      <c r="E307" s="220"/>
      <c r="F307" s="241">
        <f t="shared" si="20"/>
        <v>0</v>
      </c>
      <c r="G307" s="270"/>
      <c r="K307" s="295"/>
    </row>
    <row r="308" spans="1:11" ht="24">
      <c r="A308" s="159">
        <v>3619</v>
      </c>
      <c r="B308" s="160" t="s">
        <v>269</v>
      </c>
      <c r="C308" s="161" t="s">
        <v>34</v>
      </c>
      <c r="D308" s="162">
        <v>138.6</v>
      </c>
      <c r="E308" s="220"/>
      <c r="F308" s="241">
        <f t="shared" si="20"/>
        <v>0</v>
      </c>
      <c r="G308" s="270"/>
      <c r="K308" s="295"/>
    </row>
    <row r="309" spans="1:11" ht="24">
      <c r="A309" s="159">
        <v>3620</v>
      </c>
      <c r="B309" s="160" t="s">
        <v>270</v>
      </c>
      <c r="C309" s="161" t="s">
        <v>34</v>
      </c>
      <c r="D309" s="162">
        <v>54</v>
      </c>
      <c r="E309" s="220"/>
      <c r="F309" s="241">
        <f t="shared" si="20"/>
        <v>0</v>
      </c>
      <c r="G309" s="270"/>
      <c r="K309" s="295"/>
    </row>
    <row r="310" spans="1:11" ht="24">
      <c r="A310" s="159">
        <v>3621</v>
      </c>
      <c r="B310" s="160" t="s">
        <v>271</v>
      </c>
      <c r="C310" s="161" t="s">
        <v>34</v>
      </c>
      <c r="D310" s="162">
        <v>45</v>
      </c>
      <c r="E310" s="220"/>
      <c r="F310" s="241">
        <f>+D310*E310</f>
        <v>0</v>
      </c>
      <c r="G310" s="270"/>
      <c r="K310" s="295"/>
    </row>
    <row r="311" spans="1:11" ht="36">
      <c r="A311" s="159">
        <v>3622</v>
      </c>
      <c r="B311" s="160" t="s">
        <v>272</v>
      </c>
      <c r="C311" s="161" t="s">
        <v>35</v>
      </c>
      <c r="D311" s="162">
        <v>10</v>
      </c>
      <c r="E311" s="220"/>
      <c r="F311" s="241">
        <f>+D311*E311</f>
        <v>0</v>
      </c>
      <c r="G311" s="270"/>
      <c r="K311" s="295"/>
    </row>
    <row r="312" spans="1:11">
      <c r="A312" s="163"/>
      <c r="B312" s="164" t="s">
        <v>2</v>
      </c>
      <c r="C312" s="165">
        <v>3600</v>
      </c>
      <c r="D312" s="166"/>
      <c r="E312" s="222"/>
      <c r="F312" s="223">
        <f>SUM(F290:F311)</f>
        <v>0</v>
      </c>
      <c r="G312" s="270"/>
      <c r="K312" s="295"/>
    </row>
    <row r="313" spans="1:11">
      <c r="A313" s="167"/>
      <c r="B313" s="168"/>
      <c r="C313" s="169"/>
      <c r="D313" s="162"/>
      <c r="E313" s="220"/>
      <c r="F313" s="221"/>
      <c r="G313" s="270"/>
      <c r="K313" s="295"/>
    </row>
    <row r="314" spans="1:11" ht="20.25" customHeight="1">
      <c r="A314" s="211" t="s">
        <v>83</v>
      </c>
      <c r="B314" s="212" t="s">
        <v>90</v>
      </c>
      <c r="C314" s="213"/>
      <c r="D314" s="214"/>
      <c r="E314" s="232"/>
      <c r="F314" s="233"/>
      <c r="G314" s="270"/>
      <c r="K314" s="295"/>
    </row>
    <row r="315" spans="1:11">
      <c r="A315" s="167"/>
      <c r="B315" s="168"/>
      <c r="C315" s="169"/>
      <c r="D315" s="162"/>
      <c r="E315" s="220"/>
      <c r="F315" s="221"/>
      <c r="G315" s="270"/>
      <c r="K315" s="295"/>
    </row>
    <row r="316" spans="1:11">
      <c r="A316" s="191">
        <v>3700</v>
      </c>
      <c r="B316" s="153" t="s">
        <v>104</v>
      </c>
      <c r="C316" s="154"/>
      <c r="D316" s="162"/>
      <c r="E316" s="220"/>
      <c r="F316" s="221"/>
      <c r="G316" s="270"/>
      <c r="K316" s="295"/>
    </row>
    <row r="317" spans="1:11" ht="25.5" customHeight="1">
      <c r="A317" s="159">
        <v>3701</v>
      </c>
      <c r="B317" s="160" t="s">
        <v>273</v>
      </c>
      <c r="C317" s="161" t="s">
        <v>38</v>
      </c>
      <c r="D317" s="162">
        <v>243.36</v>
      </c>
      <c r="E317" s="220"/>
      <c r="F317" s="241">
        <f>+D317*E317</f>
        <v>0</v>
      </c>
      <c r="G317" s="270"/>
      <c r="K317" s="295"/>
    </row>
    <row r="318" spans="1:11">
      <c r="A318" s="163"/>
      <c r="B318" s="164" t="s">
        <v>2</v>
      </c>
      <c r="C318" s="165">
        <v>3700</v>
      </c>
      <c r="D318" s="166"/>
      <c r="E318" s="222"/>
      <c r="F318" s="223">
        <f>SUM(F317:F317)</f>
        <v>0</v>
      </c>
      <c r="G318" s="270"/>
      <c r="K318" s="295"/>
    </row>
    <row r="319" spans="1:11">
      <c r="A319" s="184"/>
      <c r="B319" s="185"/>
      <c r="C319" s="186"/>
      <c r="D319" s="162"/>
      <c r="E319" s="220"/>
      <c r="F319" s="221"/>
      <c r="G319" s="270"/>
      <c r="K319" s="295"/>
    </row>
    <row r="320" spans="1:11">
      <c r="A320" s="191">
        <v>3800</v>
      </c>
      <c r="B320" s="182" t="s">
        <v>23</v>
      </c>
      <c r="C320" s="161"/>
      <c r="D320" s="162"/>
      <c r="E320" s="220"/>
      <c r="F320" s="221"/>
      <c r="G320" s="270"/>
      <c r="K320" s="295"/>
    </row>
    <row r="321" spans="1:11">
      <c r="A321" s="191"/>
      <c r="B321" s="182" t="s">
        <v>126</v>
      </c>
      <c r="C321" s="161"/>
      <c r="D321" s="162"/>
      <c r="E321" s="220"/>
      <c r="F321" s="221"/>
      <c r="G321" s="270"/>
      <c r="K321" s="295"/>
    </row>
    <row r="322" spans="1:11" ht="36">
      <c r="A322" s="159">
        <v>3801</v>
      </c>
      <c r="B322" s="160" t="s">
        <v>274</v>
      </c>
      <c r="C322" s="161" t="s">
        <v>62</v>
      </c>
      <c r="D322" s="291">
        <v>1</v>
      </c>
      <c r="E322" s="220"/>
      <c r="F322" s="241">
        <f t="shared" ref="F322:F323" si="21">+D322*E322</f>
        <v>0</v>
      </c>
      <c r="G322" s="270"/>
      <c r="K322" s="295"/>
    </row>
    <row r="323" spans="1:11" ht="24">
      <c r="A323" s="159">
        <v>3802</v>
      </c>
      <c r="B323" s="160" t="s">
        <v>275</v>
      </c>
      <c r="C323" s="161" t="s">
        <v>34</v>
      </c>
      <c r="D323" s="291">
        <v>576</v>
      </c>
      <c r="E323" s="220"/>
      <c r="F323" s="241">
        <f t="shared" si="21"/>
        <v>0</v>
      </c>
      <c r="G323" s="270"/>
      <c r="K323" s="295"/>
    </row>
    <row r="324" spans="1:11" ht="24">
      <c r="A324" s="159">
        <v>3803</v>
      </c>
      <c r="B324" s="160" t="s">
        <v>276</v>
      </c>
      <c r="C324" s="161" t="s">
        <v>38</v>
      </c>
      <c r="D324" s="291">
        <v>40.72</v>
      </c>
      <c r="E324" s="220"/>
      <c r="F324" s="241">
        <f t="shared" ref="F324:F327" si="22">+D324*E324</f>
        <v>0</v>
      </c>
      <c r="G324" s="270"/>
      <c r="K324" s="295"/>
    </row>
    <row r="325" spans="1:11" ht="24">
      <c r="A325" s="159">
        <v>3804</v>
      </c>
      <c r="B325" s="160" t="s">
        <v>188</v>
      </c>
      <c r="C325" s="161" t="s">
        <v>38</v>
      </c>
      <c r="D325" s="291">
        <v>40.72</v>
      </c>
      <c r="E325" s="220"/>
      <c r="F325" s="241">
        <f t="shared" si="22"/>
        <v>0</v>
      </c>
      <c r="G325" s="270"/>
      <c r="K325" s="295"/>
    </row>
    <row r="326" spans="1:11" ht="24">
      <c r="A326" s="159">
        <v>3805</v>
      </c>
      <c r="B326" s="160" t="s">
        <v>204</v>
      </c>
      <c r="C326" s="161" t="s">
        <v>37</v>
      </c>
      <c r="D326" s="291">
        <v>2080.8000000000002</v>
      </c>
      <c r="E326" s="220"/>
      <c r="F326" s="241">
        <f t="shared" si="22"/>
        <v>0</v>
      </c>
      <c r="G326" s="270"/>
      <c r="K326" s="295"/>
    </row>
    <row r="327" spans="1:11" ht="24">
      <c r="A327" s="159">
        <v>3806</v>
      </c>
      <c r="B327" s="160" t="s">
        <v>277</v>
      </c>
      <c r="C327" s="161" t="s">
        <v>37</v>
      </c>
      <c r="D327" s="291">
        <v>267.29000000000002</v>
      </c>
      <c r="E327" s="220"/>
      <c r="F327" s="241">
        <f t="shared" si="22"/>
        <v>0</v>
      </c>
      <c r="G327" s="270"/>
      <c r="K327" s="295"/>
    </row>
    <row r="328" spans="1:11">
      <c r="A328" s="159"/>
      <c r="B328" s="182" t="s">
        <v>127</v>
      </c>
      <c r="C328" s="161"/>
      <c r="D328" s="291"/>
      <c r="E328" s="220"/>
      <c r="F328" s="241"/>
      <c r="G328" s="270"/>
      <c r="K328" s="295"/>
    </row>
    <row r="329" spans="1:11" ht="22.5" customHeight="1">
      <c r="A329" s="159">
        <v>3807</v>
      </c>
      <c r="B329" s="160" t="s">
        <v>159</v>
      </c>
      <c r="C329" s="161" t="s">
        <v>38</v>
      </c>
      <c r="D329" s="291">
        <v>161.04</v>
      </c>
      <c r="E329" s="220"/>
      <c r="F329" s="241">
        <f t="shared" ref="F329:F340" si="23">+D329*E329</f>
        <v>0</v>
      </c>
      <c r="G329" s="270"/>
      <c r="K329" s="295"/>
    </row>
    <row r="330" spans="1:11" ht="22.5" customHeight="1">
      <c r="A330" s="159">
        <v>3808</v>
      </c>
      <c r="B330" s="160" t="s">
        <v>186</v>
      </c>
      <c r="C330" s="161" t="s">
        <v>38</v>
      </c>
      <c r="D330" s="291">
        <v>10.1</v>
      </c>
      <c r="E330" s="220"/>
      <c r="F330" s="241">
        <f t="shared" si="23"/>
        <v>0</v>
      </c>
      <c r="G330" s="270"/>
      <c r="K330" s="295"/>
    </row>
    <row r="331" spans="1:11" ht="24">
      <c r="A331" s="159">
        <v>3809</v>
      </c>
      <c r="B331" s="160" t="s">
        <v>204</v>
      </c>
      <c r="C331" s="161" t="s">
        <v>37</v>
      </c>
      <c r="D331" s="291">
        <v>5019.6000000000004</v>
      </c>
      <c r="E331" s="220"/>
      <c r="F331" s="241">
        <f t="shared" si="23"/>
        <v>0</v>
      </c>
      <c r="G331" s="270"/>
      <c r="K331" s="295"/>
    </row>
    <row r="332" spans="1:11">
      <c r="A332" s="159">
        <v>3810</v>
      </c>
      <c r="B332" s="160" t="s">
        <v>187</v>
      </c>
      <c r="C332" s="161" t="s">
        <v>38</v>
      </c>
      <c r="D332" s="291">
        <v>41.83</v>
      </c>
      <c r="E332" s="220"/>
      <c r="F332" s="241">
        <f t="shared" si="23"/>
        <v>0</v>
      </c>
      <c r="G332" s="270"/>
      <c r="K332" s="295"/>
    </row>
    <row r="333" spans="1:11" ht="24">
      <c r="A333" s="159">
        <v>3811</v>
      </c>
      <c r="B333" s="160" t="s">
        <v>188</v>
      </c>
      <c r="C333" s="161" t="s">
        <v>38</v>
      </c>
      <c r="D333" s="291">
        <v>41.83</v>
      </c>
      <c r="E333" s="220"/>
      <c r="F333" s="241">
        <f t="shared" si="23"/>
        <v>0</v>
      </c>
      <c r="G333" s="270"/>
      <c r="K333" s="295"/>
    </row>
    <row r="334" spans="1:11">
      <c r="A334" s="159">
        <v>3812</v>
      </c>
      <c r="B334" s="160" t="s">
        <v>205</v>
      </c>
      <c r="C334" s="161" t="s">
        <v>22</v>
      </c>
      <c r="D334" s="291">
        <v>281.2</v>
      </c>
      <c r="E334" s="220"/>
      <c r="F334" s="241">
        <f t="shared" si="23"/>
        <v>0</v>
      </c>
      <c r="G334" s="270"/>
      <c r="K334" s="295"/>
    </row>
    <row r="335" spans="1:11" ht="24">
      <c r="A335" s="159">
        <v>3813</v>
      </c>
      <c r="B335" s="160" t="s">
        <v>206</v>
      </c>
      <c r="C335" s="197" t="s">
        <v>207</v>
      </c>
      <c r="D335" s="292">
        <v>133.6</v>
      </c>
      <c r="E335" s="220"/>
      <c r="F335" s="241">
        <f t="shared" si="23"/>
        <v>0</v>
      </c>
      <c r="K335" s="295"/>
    </row>
    <row r="336" spans="1:11">
      <c r="A336" s="159">
        <v>3814</v>
      </c>
      <c r="B336" s="160" t="s">
        <v>208</v>
      </c>
      <c r="C336" s="197" t="s">
        <v>207</v>
      </c>
      <c r="D336" s="292">
        <v>267.2</v>
      </c>
      <c r="E336" s="220"/>
      <c r="F336" s="241">
        <f t="shared" si="23"/>
        <v>0</v>
      </c>
      <c r="K336" s="295"/>
    </row>
    <row r="337" spans="1:11">
      <c r="A337" s="159">
        <v>3815</v>
      </c>
      <c r="B337" s="160" t="s">
        <v>209</v>
      </c>
      <c r="C337" s="197" t="s">
        <v>207</v>
      </c>
      <c r="D337" s="292">
        <v>267.2</v>
      </c>
      <c r="E337" s="220"/>
      <c r="F337" s="241">
        <f t="shared" si="23"/>
        <v>0</v>
      </c>
      <c r="K337" s="295"/>
    </row>
    <row r="338" spans="1:11" ht="24">
      <c r="A338" s="159">
        <v>3816</v>
      </c>
      <c r="B338" s="160" t="s">
        <v>210</v>
      </c>
      <c r="C338" s="197" t="s">
        <v>207</v>
      </c>
      <c r="D338" s="292">
        <v>534.4</v>
      </c>
      <c r="E338" s="220"/>
      <c r="F338" s="241">
        <f t="shared" si="23"/>
        <v>0</v>
      </c>
      <c r="K338" s="295"/>
    </row>
    <row r="339" spans="1:11" ht="27.75" customHeight="1">
      <c r="A339" s="159">
        <v>3817</v>
      </c>
      <c r="B339" s="160" t="s">
        <v>211</v>
      </c>
      <c r="C339" s="161" t="s">
        <v>38</v>
      </c>
      <c r="D339" s="291">
        <v>89.07</v>
      </c>
      <c r="E339" s="220"/>
      <c r="F339" s="241">
        <f t="shared" si="23"/>
        <v>0</v>
      </c>
      <c r="G339" s="270"/>
      <c r="K339" s="295"/>
    </row>
    <row r="340" spans="1:11" ht="36">
      <c r="A340" s="159">
        <v>3818</v>
      </c>
      <c r="B340" s="160" t="s">
        <v>189</v>
      </c>
      <c r="C340" s="161" t="s">
        <v>38</v>
      </c>
      <c r="D340" s="291">
        <v>71.97</v>
      </c>
      <c r="E340" s="220"/>
      <c r="F340" s="241">
        <f t="shared" si="23"/>
        <v>0</v>
      </c>
      <c r="G340" s="270"/>
      <c r="K340" s="295"/>
    </row>
    <row r="341" spans="1:11">
      <c r="A341" s="163"/>
      <c r="B341" s="164" t="s">
        <v>2</v>
      </c>
      <c r="C341" s="165">
        <v>3800</v>
      </c>
      <c r="D341" s="166"/>
      <c r="E341" s="222"/>
      <c r="F341" s="223">
        <f>SUM(F322:F340)</f>
        <v>0</v>
      </c>
      <c r="G341" s="270"/>
      <c r="K341" s="295"/>
    </row>
    <row r="342" spans="1:11">
      <c r="A342" s="184"/>
      <c r="B342" s="185"/>
      <c r="C342" s="186"/>
      <c r="D342" s="162"/>
      <c r="E342" s="220"/>
      <c r="F342" s="221"/>
      <c r="G342" s="270"/>
      <c r="K342" s="295"/>
    </row>
    <row r="343" spans="1:11">
      <c r="A343" s="191">
        <v>3900</v>
      </c>
      <c r="B343" s="153" t="s">
        <v>3</v>
      </c>
      <c r="C343" s="154"/>
      <c r="D343" s="162"/>
      <c r="E343" s="220"/>
      <c r="F343" s="221"/>
      <c r="G343" s="270"/>
      <c r="K343" s="295"/>
    </row>
    <row r="344" spans="1:11">
      <c r="A344" s="181"/>
      <c r="B344" s="187" t="s">
        <v>4</v>
      </c>
      <c r="C344" s="188"/>
      <c r="D344" s="162"/>
      <c r="E344" s="220"/>
      <c r="F344" s="221"/>
      <c r="G344" s="270"/>
      <c r="K344" s="295"/>
    </row>
    <row r="345" spans="1:11">
      <c r="A345" s="159">
        <v>3901</v>
      </c>
      <c r="B345" s="160" t="s">
        <v>212</v>
      </c>
      <c r="C345" s="161" t="s">
        <v>22</v>
      </c>
      <c r="D345" s="291">
        <v>9.98</v>
      </c>
      <c r="E345" s="220"/>
      <c r="F345" s="241">
        <f>+D345*E345</f>
        <v>0</v>
      </c>
      <c r="G345" s="270"/>
      <c r="K345" s="295"/>
    </row>
    <row r="346" spans="1:11">
      <c r="A346" s="159">
        <v>3902</v>
      </c>
      <c r="B346" s="160" t="s">
        <v>187</v>
      </c>
      <c r="C346" s="161" t="s">
        <v>38</v>
      </c>
      <c r="D346" s="291">
        <v>1.08</v>
      </c>
      <c r="E346" s="220"/>
      <c r="F346" s="241">
        <f t="shared" ref="F346:F348" si="24">+D346*E346</f>
        <v>0</v>
      </c>
      <c r="G346" s="270"/>
      <c r="K346" s="295"/>
    </row>
    <row r="347" spans="1:11" ht="24">
      <c r="A347" s="159">
        <v>3903</v>
      </c>
      <c r="B347" s="160" t="s">
        <v>213</v>
      </c>
      <c r="C347" s="161" t="s">
        <v>38</v>
      </c>
      <c r="D347" s="291">
        <v>1.08</v>
      </c>
      <c r="E347" s="220"/>
      <c r="F347" s="241">
        <f t="shared" si="24"/>
        <v>0</v>
      </c>
      <c r="G347" s="270"/>
      <c r="K347" s="295"/>
    </row>
    <row r="348" spans="1:11" ht="24">
      <c r="A348" s="159">
        <v>3904</v>
      </c>
      <c r="B348" s="160" t="s">
        <v>204</v>
      </c>
      <c r="C348" s="161" t="s">
        <v>37</v>
      </c>
      <c r="D348" s="291">
        <v>216</v>
      </c>
      <c r="E348" s="220"/>
      <c r="F348" s="241">
        <f t="shared" si="24"/>
        <v>0</v>
      </c>
      <c r="G348" s="270"/>
      <c r="K348" s="295"/>
    </row>
    <row r="349" spans="1:11">
      <c r="A349" s="159"/>
      <c r="B349" s="183" t="s">
        <v>5</v>
      </c>
      <c r="C349" s="161"/>
      <c r="D349" s="291"/>
      <c r="E349" s="220"/>
      <c r="F349" s="241"/>
      <c r="G349" s="270"/>
      <c r="K349" s="295"/>
    </row>
    <row r="350" spans="1:11">
      <c r="A350" s="159">
        <v>3905</v>
      </c>
      <c r="B350" s="160" t="s">
        <v>212</v>
      </c>
      <c r="C350" s="161" t="s">
        <v>22</v>
      </c>
      <c r="D350" s="291">
        <v>9.98</v>
      </c>
      <c r="E350" s="220"/>
      <c r="F350" s="241">
        <f t="shared" ref="F350:F353" si="25">+D350*E350</f>
        <v>0</v>
      </c>
      <c r="G350" s="270"/>
      <c r="K350" s="295"/>
    </row>
    <row r="351" spans="1:11" ht="24">
      <c r="A351" s="159">
        <v>3906</v>
      </c>
      <c r="B351" s="160" t="s">
        <v>204</v>
      </c>
      <c r="C351" s="161" t="s">
        <v>37</v>
      </c>
      <c r="D351" s="291">
        <v>5520</v>
      </c>
      <c r="E351" s="220"/>
      <c r="F351" s="241">
        <f t="shared" si="25"/>
        <v>0</v>
      </c>
      <c r="G351" s="270"/>
      <c r="K351" s="295"/>
    </row>
    <row r="352" spans="1:11">
      <c r="A352" s="159">
        <v>3907</v>
      </c>
      <c r="B352" s="160" t="s">
        <v>187</v>
      </c>
      <c r="C352" s="161" t="s">
        <v>38</v>
      </c>
      <c r="D352" s="291">
        <v>36.799999999999997</v>
      </c>
      <c r="E352" s="220"/>
      <c r="F352" s="241">
        <f t="shared" si="25"/>
        <v>0</v>
      </c>
      <c r="G352" s="270"/>
      <c r="K352" s="295"/>
    </row>
    <row r="353" spans="1:11" ht="24">
      <c r="A353" s="159">
        <v>3908</v>
      </c>
      <c r="B353" s="160" t="s">
        <v>213</v>
      </c>
      <c r="C353" s="161" t="s">
        <v>38</v>
      </c>
      <c r="D353" s="162">
        <v>36.799999999999997</v>
      </c>
      <c r="E353" s="220"/>
      <c r="F353" s="241">
        <f t="shared" si="25"/>
        <v>0</v>
      </c>
      <c r="G353" s="270"/>
      <c r="K353" s="295"/>
    </row>
    <row r="354" spans="1:11">
      <c r="A354" s="159"/>
      <c r="B354" s="183" t="s">
        <v>109</v>
      </c>
      <c r="C354" s="161"/>
      <c r="D354" s="291"/>
      <c r="E354" s="220"/>
      <c r="F354" s="241"/>
      <c r="G354" s="270"/>
      <c r="K354" s="295"/>
    </row>
    <row r="355" spans="1:11">
      <c r="A355" s="159">
        <v>3909</v>
      </c>
      <c r="B355" s="160" t="s">
        <v>212</v>
      </c>
      <c r="C355" s="161" t="s">
        <v>22</v>
      </c>
      <c r="D355" s="291">
        <v>329.12</v>
      </c>
      <c r="E355" s="220"/>
      <c r="F355" s="241">
        <f t="shared" ref="F355:F358" si="26">+D355*E355</f>
        <v>0</v>
      </c>
      <c r="G355" s="270"/>
      <c r="K355" s="295"/>
    </row>
    <row r="356" spans="1:11" ht="24">
      <c r="A356" s="159">
        <v>3910</v>
      </c>
      <c r="B356" s="160" t="s">
        <v>204</v>
      </c>
      <c r="C356" s="161" t="s">
        <v>37</v>
      </c>
      <c r="D356" s="291">
        <v>4840</v>
      </c>
      <c r="E356" s="220"/>
      <c r="F356" s="241">
        <f t="shared" si="26"/>
        <v>0</v>
      </c>
      <c r="G356" s="270"/>
      <c r="K356" s="295"/>
    </row>
    <row r="357" spans="1:11">
      <c r="A357" s="159">
        <v>3911</v>
      </c>
      <c r="B357" s="160" t="s">
        <v>187</v>
      </c>
      <c r="C357" s="161" t="s">
        <v>38</v>
      </c>
      <c r="D357" s="291">
        <v>24.2</v>
      </c>
      <c r="E357" s="220"/>
      <c r="F357" s="241">
        <f t="shared" si="26"/>
        <v>0</v>
      </c>
      <c r="G357" s="270"/>
      <c r="K357" s="295"/>
    </row>
    <row r="358" spans="1:11" ht="24">
      <c r="A358" s="159">
        <v>3912</v>
      </c>
      <c r="B358" s="160" t="s">
        <v>213</v>
      </c>
      <c r="C358" s="161" t="s">
        <v>38</v>
      </c>
      <c r="D358" s="291">
        <v>24.2</v>
      </c>
      <c r="E358" s="220"/>
      <c r="F358" s="241">
        <f t="shared" si="26"/>
        <v>0</v>
      </c>
      <c r="G358" s="270"/>
      <c r="K358" s="295"/>
    </row>
    <row r="359" spans="1:11">
      <c r="A359" s="181"/>
      <c r="B359" s="187" t="s">
        <v>116</v>
      </c>
      <c r="C359" s="188"/>
      <c r="D359" s="162"/>
      <c r="E359" s="220"/>
      <c r="F359" s="221"/>
      <c r="G359" s="270"/>
      <c r="K359" s="295"/>
    </row>
    <row r="360" spans="1:11">
      <c r="A360" s="159">
        <v>3913</v>
      </c>
      <c r="B360" s="160" t="s">
        <v>212</v>
      </c>
      <c r="C360" s="161" t="s">
        <v>22</v>
      </c>
      <c r="D360" s="291">
        <v>97.88</v>
      </c>
      <c r="E360" s="220"/>
      <c r="F360" s="241">
        <f>+D360*E360</f>
        <v>0</v>
      </c>
      <c r="G360" s="270"/>
      <c r="K360" s="295"/>
    </row>
    <row r="361" spans="1:11">
      <c r="A361" s="159">
        <v>3914</v>
      </c>
      <c r="B361" s="160" t="s">
        <v>187</v>
      </c>
      <c r="C361" s="161" t="s">
        <v>38</v>
      </c>
      <c r="D361" s="291">
        <v>11.04</v>
      </c>
      <c r="E361" s="220"/>
      <c r="F361" s="241">
        <f t="shared" ref="F361:F363" si="27">+D361*E361</f>
        <v>0</v>
      </c>
      <c r="G361" s="270"/>
      <c r="K361" s="295"/>
    </row>
    <row r="362" spans="1:11" ht="24">
      <c r="A362" s="159">
        <v>3915</v>
      </c>
      <c r="B362" s="160" t="s">
        <v>213</v>
      </c>
      <c r="C362" s="161" t="s">
        <v>38</v>
      </c>
      <c r="D362" s="291">
        <v>11.04</v>
      </c>
      <c r="E362" s="220"/>
      <c r="F362" s="241">
        <f t="shared" si="27"/>
        <v>0</v>
      </c>
      <c r="G362" s="270"/>
      <c r="K362" s="295"/>
    </row>
    <row r="363" spans="1:11" ht="24">
      <c r="A363" s="159">
        <v>3916</v>
      </c>
      <c r="B363" s="160" t="s">
        <v>204</v>
      </c>
      <c r="C363" s="161" t="s">
        <v>37</v>
      </c>
      <c r="D363" s="291">
        <v>2208</v>
      </c>
      <c r="E363" s="220"/>
      <c r="F363" s="241">
        <f t="shared" si="27"/>
        <v>0</v>
      </c>
      <c r="G363" s="270"/>
      <c r="K363" s="295"/>
    </row>
    <row r="364" spans="1:11">
      <c r="A364" s="163"/>
      <c r="B364" s="164" t="s">
        <v>2</v>
      </c>
      <c r="C364" s="165">
        <v>3900</v>
      </c>
      <c r="D364" s="166"/>
      <c r="E364" s="222"/>
      <c r="F364" s="223">
        <f>SUM(F345:F363)</f>
        <v>0</v>
      </c>
      <c r="G364" s="270"/>
      <c r="K364" s="295"/>
    </row>
    <row r="365" spans="1:11">
      <c r="A365" s="184"/>
      <c r="B365" s="185"/>
      <c r="C365" s="186"/>
      <c r="D365" s="162"/>
      <c r="E365" s="220"/>
      <c r="F365" s="221"/>
      <c r="G365" s="270"/>
      <c r="K365" s="295"/>
    </row>
    <row r="366" spans="1:11">
      <c r="A366" s="191">
        <v>4000</v>
      </c>
      <c r="B366" s="153" t="s">
        <v>6</v>
      </c>
      <c r="C366" s="154"/>
      <c r="D366" s="162"/>
      <c r="E366" s="220"/>
      <c r="F366" s="221"/>
      <c r="G366" s="270"/>
      <c r="K366" s="295"/>
    </row>
    <row r="367" spans="1:11" ht="24">
      <c r="A367" s="159">
        <v>4001</v>
      </c>
      <c r="B367" s="160" t="s">
        <v>214</v>
      </c>
      <c r="C367" s="161" t="s">
        <v>22</v>
      </c>
      <c r="D367" s="291">
        <v>345.83</v>
      </c>
      <c r="E367" s="220"/>
      <c r="F367" s="241">
        <f>+D367*E367</f>
        <v>0</v>
      </c>
      <c r="G367" s="270"/>
      <c r="K367" s="295"/>
    </row>
    <row r="368" spans="1:11" ht="23.25" customHeight="1">
      <c r="A368" s="159">
        <v>4002</v>
      </c>
      <c r="B368" s="160" t="s">
        <v>278</v>
      </c>
      <c r="C368" s="161" t="s">
        <v>22</v>
      </c>
      <c r="D368" s="291">
        <v>62.4</v>
      </c>
      <c r="E368" s="220"/>
      <c r="F368" s="241">
        <f>+D368*E368</f>
        <v>0</v>
      </c>
      <c r="G368" s="270"/>
      <c r="K368" s="295"/>
    </row>
    <row r="369" spans="1:11">
      <c r="A369" s="163"/>
      <c r="B369" s="164" t="s">
        <v>2</v>
      </c>
      <c r="C369" s="165">
        <v>4000</v>
      </c>
      <c r="D369" s="166"/>
      <c r="E369" s="222"/>
      <c r="F369" s="223">
        <f>SUM(F367:F368)</f>
        <v>0</v>
      </c>
      <c r="G369" s="270"/>
      <c r="K369" s="295"/>
    </row>
    <row r="370" spans="1:11">
      <c r="A370" s="184"/>
      <c r="B370" s="185"/>
      <c r="C370" s="186"/>
      <c r="D370" s="162"/>
      <c r="E370" s="220"/>
      <c r="F370" s="221"/>
      <c r="G370" s="270"/>
      <c r="K370" s="295"/>
    </row>
    <row r="371" spans="1:11">
      <c r="A371" s="191">
        <v>4100</v>
      </c>
      <c r="B371" s="153" t="s">
        <v>8</v>
      </c>
      <c r="C371" s="154"/>
      <c r="D371" s="162"/>
      <c r="E371" s="220"/>
      <c r="F371" s="221"/>
      <c r="G371" s="270"/>
      <c r="K371" s="295"/>
    </row>
    <row r="372" spans="1:11">
      <c r="A372" s="159">
        <v>4101</v>
      </c>
      <c r="B372" s="160" t="s">
        <v>208</v>
      </c>
      <c r="C372" s="161" t="s">
        <v>22</v>
      </c>
      <c r="D372" s="162">
        <v>691.66</v>
      </c>
      <c r="E372" s="220"/>
      <c r="F372" s="241">
        <f>+D372*E372</f>
        <v>0</v>
      </c>
      <c r="G372" s="270"/>
      <c r="K372" s="295"/>
    </row>
    <row r="373" spans="1:11">
      <c r="A373" s="159">
        <v>4102</v>
      </c>
      <c r="B373" s="160" t="s">
        <v>209</v>
      </c>
      <c r="C373" s="161" t="s">
        <v>22</v>
      </c>
      <c r="D373" s="162">
        <v>691.66</v>
      </c>
      <c r="E373" s="220"/>
      <c r="F373" s="241">
        <f>+D373*E373</f>
        <v>0</v>
      </c>
      <c r="G373" s="270"/>
      <c r="K373" s="295"/>
    </row>
    <row r="374" spans="1:11" ht="36">
      <c r="A374" s="159">
        <v>4103</v>
      </c>
      <c r="B374" s="160" t="s">
        <v>218</v>
      </c>
      <c r="C374" s="161" t="s">
        <v>22</v>
      </c>
      <c r="D374" s="162">
        <v>290.81</v>
      </c>
      <c r="E374" s="220"/>
      <c r="F374" s="241">
        <f>+D374*E374</f>
        <v>0</v>
      </c>
      <c r="G374" s="270"/>
      <c r="K374" s="295"/>
    </row>
    <row r="375" spans="1:11">
      <c r="A375" s="163"/>
      <c r="B375" s="164" t="s">
        <v>2</v>
      </c>
      <c r="C375" s="165">
        <v>4100</v>
      </c>
      <c r="D375" s="166"/>
      <c r="E375" s="222"/>
      <c r="F375" s="223">
        <f>SUM(F372:F374)</f>
        <v>0</v>
      </c>
      <c r="G375" s="270"/>
      <c r="K375" s="295"/>
    </row>
    <row r="376" spans="1:11">
      <c r="A376" s="167"/>
      <c r="B376" s="168"/>
      <c r="C376" s="169"/>
      <c r="D376" s="162"/>
      <c r="E376" s="220"/>
      <c r="F376" s="221"/>
      <c r="G376" s="270"/>
      <c r="K376" s="295"/>
    </row>
    <row r="377" spans="1:11">
      <c r="A377" s="191">
        <v>4200</v>
      </c>
      <c r="B377" s="153" t="s">
        <v>9</v>
      </c>
      <c r="C377" s="154"/>
      <c r="D377" s="162"/>
      <c r="E377" s="220"/>
      <c r="F377" s="221"/>
      <c r="G377" s="270"/>
      <c r="K377" s="295"/>
    </row>
    <row r="378" spans="1:11">
      <c r="A378" s="159">
        <v>4201</v>
      </c>
      <c r="B378" s="160" t="s">
        <v>186</v>
      </c>
      <c r="C378" s="161" t="s">
        <v>38</v>
      </c>
      <c r="D378" s="162">
        <v>9.73</v>
      </c>
      <c r="E378" s="220"/>
      <c r="F378" s="241">
        <f>+D378*E378</f>
        <v>0</v>
      </c>
      <c r="G378" s="270"/>
      <c r="K378" s="295"/>
    </row>
    <row r="379" spans="1:11">
      <c r="A379" s="159">
        <v>4202</v>
      </c>
      <c r="B379" s="160" t="s">
        <v>219</v>
      </c>
      <c r="C379" s="161" t="s">
        <v>38</v>
      </c>
      <c r="D379" s="162">
        <v>13.62</v>
      </c>
      <c r="E379" s="220"/>
      <c r="F379" s="241">
        <f>+D379*E379</f>
        <v>0</v>
      </c>
      <c r="G379" s="270"/>
      <c r="K379" s="295"/>
    </row>
    <row r="380" spans="1:11" ht="48">
      <c r="A380" s="159">
        <v>4203</v>
      </c>
      <c r="B380" s="160" t="s">
        <v>220</v>
      </c>
      <c r="C380" s="161" t="s">
        <v>22</v>
      </c>
      <c r="D380" s="162">
        <v>194.6</v>
      </c>
      <c r="E380" s="220"/>
      <c r="F380" s="241">
        <f>+D380*E380</f>
        <v>0</v>
      </c>
      <c r="G380" s="270"/>
      <c r="K380" s="295"/>
    </row>
    <row r="381" spans="1:11" ht="24">
      <c r="A381" s="159">
        <v>4204</v>
      </c>
      <c r="B381" s="160" t="s">
        <v>221</v>
      </c>
      <c r="C381" s="161" t="s">
        <v>22</v>
      </c>
      <c r="D381" s="162">
        <v>194.6</v>
      </c>
      <c r="E381" s="220"/>
      <c r="F381" s="241">
        <f>+D381*E381</f>
        <v>0</v>
      </c>
      <c r="G381" s="270"/>
      <c r="K381" s="295"/>
    </row>
    <row r="382" spans="1:11" ht="60">
      <c r="A382" s="159">
        <v>4205</v>
      </c>
      <c r="B382" s="160" t="s">
        <v>222</v>
      </c>
      <c r="C382" s="161" t="s">
        <v>34</v>
      </c>
      <c r="D382" s="162">
        <v>32.799999999999997</v>
      </c>
      <c r="E382" s="220"/>
      <c r="F382" s="241">
        <f>+D382*E382</f>
        <v>0</v>
      </c>
      <c r="G382" s="270"/>
      <c r="K382" s="295"/>
    </row>
    <row r="383" spans="1:11" ht="24">
      <c r="A383" s="159">
        <v>4206</v>
      </c>
      <c r="B383" s="160" t="s">
        <v>279</v>
      </c>
      <c r="C383" s="161" t="s">
        <v>38</v>
      </c>
      <c r="D383" s="162">
        <v>6.92</v>
      </c>
      <c r="E383" s="220"/>
      <c r="F383" s="241">
        <f t="shared" ref="F383" si="28">+D383*E383</f>
        <v>0</v>
      </c>
      <c r="G383" s="270"/>
      <c r="K383" s="295"/>
    </row>
    <row r="384" spans="1:11">
      <c r="A384" s="163"/>
      <c r="B384" s="164" t="s">
        <v>2</v>
      </c>
      <c r="C384" s="165">
        <v>4200</v>
      </c>
      <c r="D384" s="166"/>
      <c r="E384" s="222"/>
      <c r="F384" s="223">
        <f>SUM(F378:F383)</f>
        <v>0</v>
      </c>
      <c r="G384" s="270"/>
      <c r="K384" s="295"/>
    </row>
    <row r="385" spans="1:11">
      <c r="A385" s="167"/>
      <c r="B385" s="168"/>
      <c r="C385" s="169"/>
      <c r="D385" s="162"/>
      <c r="E385" s="220"/>
      <c r="F385" s="221"/>
      <c r="G385" s="270"/>
      <c r="K385" s="295"/>
    </row>
    <row r="386" spans="1:11">
      <c r="A386" s="191">
        <v>4300</v>
      </c>
      <c r="B386" s="153" t="s">
        <v>52</v>
      </c>
      <c r="C386" s="154"/>
      <c r="D386" s="162"/>
      <c r="E386" s="220"/>
      <c r="F386" s="221"/>
      <c r="G386" s="270"/>
      <c r="K386" s="295"/>
    </row>
    <row r="387" spans="1:11" ht="28.5" customHeight="1">
      <c r="A387" s="159">
        <v>4301</v>
      </c>
      <c r="B387" s="160" t="s">
        <v>280</v>
      </c>
      <c r="C387" s="161" t="s">
        <v>35</v>
      </c>
      <c r="D387" s="162">
        <v>22</v>
      </c>
      <c r="E387" s="220"/>
      <c r="F387" s="241">
        <f t="shared" ref="F387:F390" si="29">+D387*E387</f>
        <v>0</v>
      </c>
      <c r="G387" s="270"/>
      <c r="K387" s="295"/>
    </row>
    <row r="388" spans="1:11" ht="38.25" customHeight="1">
      <c r="A388" s="159">
        <v>4302</v>
      </c>
      <c r="B388" s="160" t="s">
        <v>281</v>
      </c>
      <c r="C388" s="161" t="s">
        <v>35</v>
      </c>
      <c r="D388" s="162">
        <v>2</v>
      </c>
      <c r="E388" s="220"/>
      <c r="F388" s="241">
        <f t="shared" si="29"/>
        <v>0</v>
      </c>
      <c r="G388" s="270"/>
      <c r="K388" s="295"/>
    </row>
    <row r="389" spans="1:11">
      <c r="A389" s="159">
        <v>4303</v>
      </c>
      <c r="B389" s="160" t="s">
        <v>282</v>
      </c>
      <c r="C389" s="161" t="s">
        <v>22</v>
      </c>
      <c r="D389" s="162">
        <v>7.68</v>
      </c>
      <c r="E389" s="220"/>
      <c r="F389" s="241">
        <f t="shared" si="29"/>
        <v>0</v>
      </c>
      <c r="G389" s="270"/>
      <c r="K389" s="295"/>
    </row>
    <row r="390" spans="1:11">
      <c r="A390" s="159">
        <v>4304</v>
      </c>
      <c r="B390" s="160" t="s">
        <v>224</v>
      </c>
      <c r="C390" s="161" t="s">
        <v>22</v>
      </c>
      <c r="D390" s="162">
        <v>9.6</v>
      </c>
      <c r="E390" s="220"/>
      <c r="F390" s="241">
        <f t="shared" si="29"/>
        <v>0</v>
      </c>
      <c r="G390" s="270"/>
      <c r="K390" s="295"/>
    </row>
    <row r="391" spans="1:11" ht="24">
      <c r="A391" s="159">
        <v>4305</v>
      </c>
      <c r="B391" s="160" t="s">
        <v>283</v>
      </c>
      <c r="C391" s="161" t="s">
        <v>34</v>
      </c>
      <c r="D391" s="162">
        <v>125.1</v>
      </c>
      <c r="E391" s="220"/>
      <c r="F391" s="241">
        <f t="shared" ref="F391:F392" si="30">+D391*E391</f>
        <v>0</v>
      </c>
      <c r="G391" s="270"/>
      <c r="K391" s="295"/>
    </row>
    <row r="392" spans="1:11" ht="24">
      <c r="A392" s="159">
        <v>4306</v>
      </c>
      <c r="B392" s="160" t="s">
        <v>284</v>
      </c>
      <c r="C392" s="161" t="s">
        <v>34</v>
      </c>
      <c r="D392" s="162">
        <v>500.4</v>
      </c>
      <c r="E392" s="220"/>
      <c r="F392" s="241">
        <f t="shared" si="30"/>
        <v>0</v>
      </c>
      <c r="G392" s="270"/>
      <c r="K392" s="295"/>
    </row>
    <row r="393" spans="1:11">
      <c r="A393" s="163"/>
      <c r="B393" s="164" t="s">
        <v>2</v>
      </c>
      <c r="C393" s="165">
        <v>4300</v>
      </c>
      <c r="D393" s="166"/>
      <c r="E393" s="222"/>
      <c r="F393" s="223">
        <f>SUM(F387:F392)</f>
        <v>0</v>
      </c>
      <c r="G393" s="270"/>
      <c r="K393" s="295"/>
    </row>
    <row r="394" spans="1:11">
      <c r="A394" s="167"/>
      <c r="B394" s="168"/>
      <c r="C394" s="169"/>
      <c r="D394" s="162"/>
      <c r="E394" s="220"/>
      <c r="F394" s="221"/>
      <c r="G394" s="270"/>
      <c r="K394" s="295"/>
    </row>
    <row r="395" spans="1:11">
      <c r="A395" s="191">
        <v>4400</v>
      </c>
      <c r="B395" s="153" t="s">
        <v>10</v>
      </c>
      <c r="C395" s="154"/>
      <c r="D395" s="162"/>
      <c r="E395" s="220"/>
      <c r="F395" s="221"/>
      <c r="G395" s="270"/>
      <c r="K395" s="295"/>
    </row>
    <row r="396" spans="1:11">
      <c r="A396" s="159">
        <v>4401</v>
      </c>
      <c r="B396" s="160" t="s">
        <v>225</v>
      </c>
      <c r="C396" s="161" t="s">
        <v>22</v>
      </c>
      <c r="D396" s="162">
        <v>9.6</v>
      </c>
      <c r="E396" s="220"/>
      <c r="F396" s="241">
        <f>+D396*E396</f>
        <v>0</v>
      </c>
      <c r="G396" s="270"/>
      <c r="K396" s="295"/>
    </row>
    <row r="397" spans="1:11">
      <c r="A397" s="163"/>
      <c r="B397" s="164" t="s">
        <v>2</v>
      </c>
      <c r="C397" s="165">
        <v>4400</v>
      </c>
      <c r="D397" s="166"/>
      <c r="E397" s="222"/>
      <c r="F397" s="223">
        <f>SUM(F396:F396)</f>
        <v>0</v>
      </c>
      <c r="G397" s="270"/>
      <c r="K397" s="295"/>
    </row>
    <row r="398" spans="1:11" s="287" customFormat="1">
      <c r="A398" s="167"/>
      <c r="B398" s="168"/>
      <c r="C398" s="169"/>
      <c r="D398" s="189"/>
      <c r="E398" s="234"/>
      <c r="F398" s="235"/>
      <c r="G398" s="290"/>
      <c r="K398" s="295"/>
    </row>
    <row r="399" spans="1:11">
      <c r="A399" s="191">
        <v>4500</v>
      </c>
      <c r="B399" s="153" t="s">
        <v>11</v>
      </c>
      <c r="C399" s="154"/>
      <c r="D399" s="162"/>
      <c r="E399" s="220"/>
      <c r="F399" s="221"/>
      <c r="G399" s="270"/>
      <c r="K399" s="295"/>
    </row>
    <row r="400" spans="1:11">
      <c r="A400" s="159">
        <v>4501</v>
      </c>
      <c r="B400" s="160" t="s">
        <v>227</v>
      </c>
      <c r="C400" s="161" t="s">
        <v>22</v>
      </c>
      <c r="D400" s="162">
        <v>400.85</v>
      </c>
      <c r="E400" s="220"/>
      <c r="F400" s="241">
        <f>+D400*E400</f>
        <v>0</v>
      </c>
      <c r="G400" s="270"/>
      <c r="K400" s="295"/>
    </row>
    <row r="401" spans="1:11">
      <c r="A401" s="159">
        <v>4502</v>
      </c>
      <c r="B401" s="160" t="s">
        <v>228</v>
      </c>
      <c r="C401" s="161" t="s">
        <v>22</v>
      </c>
      <c r="D401" s="162">
        <v>11.34</v>
      </c>
      <c r="E401" s="220"/>
      <c r="F401" s="241">
        <f>+D401*E401</f>
        <v>0</v>
      </c>
      <c r="G401" s="270"/>
      <c r="K401" s="295"/>
    </row>
    <row r="402" spans="1:11">
      <c r="A402" s="163"/>
      <c r="B402" s="164" t="s">
        <v>2</v>
      </c>
      <c r="C402" s="165">
        <v>4500</v>
      </c>
      <c r="D402" s="166"/>
      <c r="E402" s="222"/>
      <c r="F402" s="223">
        <f>SUM(F400:F401)</f>
        <v>0</v>
      </c>
      <c r="G402" s="270"/>
      <c r="K402" s="295"/>
    </row>
    <row r="403" spans="1:11" s="287" customFormat="1">
      <c r="A403" s="167"/>
      <c r="B403" s="168"/>
      <c r="C403" s="169"/>
      <c r="D403" s="189"/>
      <c r="E403" s="234"/>
      <c r="F403" s="235"/>
      <c r="G403" s="290"/>
      <c r="K403" s="295"/>
    </row>
    <row r="404" spans="1:11">
      <c r="A404" s="191">
        <v>4600</v>
      </c>
      <c r="B404" s="153" t="s">
        <v>12</v>
      </c>
      <c r="C404" s="154"/>
      <c r="D404" s="162"/>
      <c r="E404" s="220"/>
      <c r="F404" s="221"/>
      <c r="G404" s="270"/>
      <c r="K404" s="295"/>
    </row>
    <row r="405" spans="1:11" ht="24">
      <c r="A405" s="159">
        <v>4601</v>
      </c>
      <c r="B405" s="160" t="s">
        <v>229</v>
      </c>
      <c r="C405" s="161" t="s">
        <v>63</v>
      </c>
      <c r="D405" s="162">
        <v>12</v>
      </c>
      <c r="E405" s="220"/>
      <c r="F405" s="241">
        <f t="shared" ref="F405:F413" si="31">+D405*E405</f>
        <v>0</v>
      </c>
      <c r="G405" s="270"/>
      <c r="K405" s="295"/>
    </row>
    <row r="406" spans="1:11">
      <c r="A406" s="159">
        <v>4602</v>
      </c>
      <c r="B406" s="160" t="s">
        <v>230</v>
      </c>
      <c r="C406" s="161" t="s">
        <v>35</v>
      </c>
      <c r="D406" s="162">
        <v>12</v>
      </c>
      <c r="E406" s="220"/>
      <c r="F406" s="241">
        <f t="shared" si="31"/>
        <v>0</v>
      </c>
      <c r="G406" s="270"/>
      <c r="K406" s="295"/>
    </row>
    <row r="407" spans="1:11">
      <c r="A407" s="159">
        <v>4603</v>
      </c>
      <c r="B407" s="160" t="s">
        <v>231</v>
      </c>
      <c r="C407" s="161" t="s">
        <v>35</v>
      </c>
      <c r="D407" s="162">
        <v>8</v>
      </c>
      <c r="E407" s="220"/>
      <c r="F407" s="241">
        <f t="shared" si="31"/>
        <v>0</v>
      </c>
      <c r="G407" s="270"/>
      <c r="K407" s="295"/>
    </row>
    <row r="408" spans="1:11" ht="24">
      <c r="A408" s="159">
        <v>4604</v>
      </c>
      <c r="B408" s="160" t="s">
        <v>232</v>
      </c>
      <c r="C408" s="161" t="s">
        <v>35</v>
      </c>
      <c r="D408" s="162">
        <v>2</v>
      </c>
      <c r="E408" s="220"/>
      <c r="F408" s="241">
        <f t="shared" si="31"/>
        <v>0</v>
      </c>
      <c r="G408" s="270"/>
      <c r="K408" s="295"/>
    </row>
    <row r="409" spans="1:11" ht="27" customHeight="1">
      <c r="A409" s="159">
        <v>4605</v>
      </c>
      <c r="B409" s="160" t="s">
        <v>234</v>
      </c>
      <c r="C409" s="161" t="s">
        <v>35</v>
      </c>
      <c r="D409" s="162">
        <v>8</v>
      </c>
      <c r="E409" s="220"/>
      <c r="F409" s="241">
        <f t="shared" si="31"/>
        <v>0</v>
      </c>
      <c r="G409" s="270"/>
      <c r="K409" s="295"/>
    </row>
    <row r="410" spans="1:11">
      <c r="A410" s="159">
        <v>4606</v>
      </c>
      <c r="B410" s="160" t="s">
        <v>236</v>
      </c>
      <c r="C410" s="161" t="s">
        <v>35</v>
      </c>
      <c r="D410" s="162">
        <v>8</v>
      </c>
      <c r="E410" s="220"/>
      <c r="F410" s="241">
        <f t="shared" si="31"/>
        <v>0</v>
      </c>
      <c r="G410" s="270"/>
      <c r="K410" s="295"/>
    </row>
    <row r="411" spans="1:11" ht="24">
      <c r="A411" s="159">
        <v>4607</v>
      </c>
      <c r="B411" s="160" t="s">
        <v>237</v>
      </c>
      <c r="C411" s="161" t="s">
        <v>35</v>
      </c>
      <c r="D411" s="162">
        <v>14</v>
      </c>
      <c r="E411" s="220"/>
      <c r="F411" s="241">
        <f t="shared" si="31"/>
        <v>0</v>
      </c>
      <c r="G411" s="270"/>
      <c r="K411" s="295"/>
    </row>
    <row r="412" spans="1:11" ht="21" customHeight="1">
      <c r="A412" s="159">
        <v>4608</v>
      </c>
      <c r="B412" s="160" t="s">
        <v>238</v>
      </c>
      <c r="C412" s="161" t="s">
        <v>35</v>
      </c>
      <c r="D412" s="162">
        <v>8</v>
      </c>
      <c r="E412" s="220"/>
      <c r="F412" s="241">
        <f t="shared" si="31"/>
        <v>0</v>
      </c>
      <c r="G412" s="270"/>
      <c r="K412" s="295"/>
    </row>
    <row r="413" spans="1:11" ht="28.5" customHeight="1">
      <c r="A413" s="159">
        <v>4609</v>
      </c>
      <c r="B413" s="160" t="s">
        <v>239</v>
      </c>
      <c r="C413" s="161" t="s">
        <v>35</v>
      </c>
      <c r="D413" s="162">
        <v>4</v>
      </c>
      <c r="E413" s="220"/>
      <c r="F413" s="241">
        <f t="shared" si="31"/>
        <v>0</v>
      </c>
      <c r="G413" s="270"/>
      <c r="K413" s="295"/>
    </row>
    <row r="414" spans="1:11" ht="28.5" customHeight="1">
      <c r="A414" s="159">
        <v>4610</v>
      </c>
      <c r="B414" s="160" t="s">
        <v>285</v>
      </c>
      <c r="C414" s="161" t="s">
        <v>35</v>
      </c>
      <c r="D414" s="162">
        <v>5</v>
      </c>
      <c r="E414" s="220"/>
      <c r="F414" s="241">
        <f t="shared" ref="F414" si="32">+D414*E414</f>
        <v>0</v>
      </c>
      <c r="G414" s="270"/>
      <c r="K414" s="295"/>
    </row>
    <row r="415" spans="1:11">
      <c r="A415" s="163"/>
      <c r="B415" s="164" t="s">
        <v>2</v>
      </c>
      <c r="C415" s="165">
        <v>4600</v>
      </c>
      <c r="D415" s="166"/>
      <c r="E415" s="222"/>
      <c r="F415" s="223">
        <f>SUM(F405:F414)</f>
        <v>0</v>
      </c>
      <c r="G415" s="270"/>
      <c r="K415" s="295"/>
    </row>
    <row r="416" spans="1:11" s="287" customFormat="1">
      <c r="A416" s="167"/>
      <c r="B416" s="168"/>
      <c r="C416" s="169"/>
      <c r="D416" s="189"/>
      <c r="E416" s="234"/>
      <c r="F416" s="235"/>
      <c r="G416" s="290"/>
      <c r="K416" s="295"/>
    </row>
    <row r="417" spans="1:11">
      <c r="A417" s="191">
        <v>4700</v>
      </c>
      <c r="B417" s="153" t="s">
        <v>13</v>
      </c>
      <c r="C417" s="154"/>
      <c r="D417" s="162"/>
      <c r="E417" s="220"/>
      <c r="F417" s="221"/>
      <c r="G417" s="270"/>
      <c r="K417" s="295"/>
    </row>
    <row r="418" spans="1:11">
      <c r="A418" s="152"/>
      <c r="B418" s="153" t="s">
        <v>14</v>
      </c>
      <c r="C418" s="154"/>
      <c r="D418" s="162"/>
      <c r="E418" s="220"/>
      <c r="F418" s="221"/>
      <c r="G418" s="270"/>
      <c r="K418" s="295"/>
    </row>
    <row r="419" spans="1:11" ht="24">
      <c r="A419" s="159">
        <v>4701</v>
      </c>
      <c r="B419" s="160" t="s">
        <v>240</v>
      </c>
      <c r="C419" s="161" t="s">
        <v>35</v>
      </c>
      <c r="D419" s="162">
        <v>1</v>
      </c>
      <c r="E419" s="220"/>
      <c r="F419" s="241">
        <f t="shared" ref="F419:F428" si="33">+D419*E419</f>
        <v>0</v>
      </c>
      <c r="G419" s="270"/>
      <c r="K419" s="295"/>
    </row>
    <row r="420" spans="1:11" ht="24">
      <c r="A420" s="159">
        <v>4702</v>
      </c>
      <c r="B420" s="160" t="s">
        <v>241</v>
      </c>
      <c r="C420" s="161" t="s">
        <v>34</v>
      </c>
      <c r="D420" s="162">
        <v>75.75</v>
      </c>
      <c r="E420" s="220"/>
      <c r="F420" s="241">
        <f t="shared" si="33"/>
        <v>0</v>
      </c>
      <c r="G420" s="270"/>
      <c r="K420" s="295"/>
    </row>
    <row r="421" spans="1:11" ht="24">
      <c r="A421" s="159">
        <v>4703</v>
      </c>
      <c r="B421" s="160" t="s">
        <v>286</v>
      </c>
      <c r="C421" s="161" t="s">
        <v>34</v>
      </c>
      <c r="D421" s="162">
        <v>5</v>
      </c>
      <c r="E421" s="220"/>
      <c r="F421" s="241">
        <f t="shared" ref="F421:F422" si="34">+D421*E421</f>
        <v>0</v>
      </c>
      <c r="G421" s="270"/>
      <c r="K421" s="295"/>
    </row>
    <row r="422" spans="1:11" ht="24">
      <c r="A422" s="159">
        <v>4704</v>
      </c>
      <c r="B422" s="160" t="s">
        <v>242</v>
      </c>
      <c r="C422" s="161" t="s">
        <v>34</v>
      </c>
      <c r="D422" s="162">
        <v>31.5</v>
      </c>
      <c r="E422" s="220"/>
      <c r="F422" s="241">
        <f t="shared" si="34"/>
        <v>0</v>
      </c>
      <c r="G422" s="270"/>
      <c r="K422" s="295"/>
    </row>
    <row r="423" spans="1:11" ht="24">
      <c r="A423" s="159">
        <v>4705</v>
      </c>
      <c r="B423" s="160" t="s">
        <v>243</v>
      </c>
      <c r="C423" s="161" t="s">
        <v>35</v>
      </c>
      <c r="D423" s="162">
        <v>4</v>
      </c>
      <c r="E423" s="220"/>
      <c r="F423" s="241">
        <f t="shared" si="33"/>
        <v>0</v>
      </c>
      <c r="G423" s="270"/>
      <c r="K423" s="295"/>
    </row>
    <row r="424" spans="1:11" ht="24">
      <c r="A424" s="159">
        <v>4706</v>
      </c>
      <c r="B424" s="160" t="s">
        <v>244</v>
      </c>
      <c r="C424" s="161" t="s">
        <v>35</v>
      </c>
      <c r="D424" s="162">
        <v>14</v>
      </c>
      <c r="E424" s="220"/>
      <c r="F424" s="241">
        <f t="shared" si="33"/>
        <v>0</v>
      </c>
      <c r="G424" s="270"/>
      <c r="K424" s="295"/>
    </row>
    <row r="425" spans="1:11" ht="24">
      <c r="A425" s="159">
        <v>4707</v>
      </c>
      <c r="B425" s="160" t="s">
        <v>287</v>
      </c>
      <c r="C425" s="161" t="s">
        <v>35</v>
      </c>
      <c r="D425" s="162">
        <v>14</v>
      </c>
      <c r="E425" s="220"/>
      <c r="F425" s="241">
        <f t="shared" si="33"/>
        <v>0</v>
      </c>
      <c r="G425" s="270"/>
      <c r="K425" s="295"/>
    </row>
    <row r="426" spans="1:11" ht="24">
      <c r="A426" s="159">
        <v>4708</v>
      </c>
      <c r="B426" s="160" t="s">
        <v>245</v>
      </c>
      <c r="C426" s="161" t="s">
        <v>35</v>
      </c>
      <c r="D426" s="162">
        <v>1</v>
      </c>
      <c r="E426" s="220"/>
      <c r="F426" s="241">
        <f t="shared" si="33"/>
        <v>0</v>
      </c>
      <c r="G426" s="270"/>
      <c r="K426" s="295"/>
    </row>
    <row r="427" spans="1:11">
      <c r="A427" s="159">
        <v>4709</v>
      </c>
      <c r="B427" s="160" t="s">
        <v>246</v>
      </c>
      <c r="C427" s="161" t="s">
        <v>35</v>
      </c>
      <c r="D427" s="162">
        <v>1</v>
      </c>
      <c r="E427" s="220"/>
      <c r="F427" s="241">
        <f t="shared" si="33"/>
        <v>0</v>
      </c>
      <c r="G427" s="270"/>
      <c r="K427" s="295"/>
    </row>
    <row r="428" spans="1:11" ht="24">
      <c r="A428" s="159">
        <v>4710</v>
      </c>
      <c r="B428" s="160" t="s">
        <v>247</v>
      </c>
      <c r="C428" s="161" t="s">
        <v>35</v>
      </c>
      <c r="D428" s="162">
        <v>1</v>
      </c>
      <c r="E428" s="220"/>
      <c r="F428" s="241">
        <f t="shared" si="33"/>
        <v>0</v>
      </c>
      <c r="G428" s="270"/>
      <c r="K428" s="295"/>
    </row>
    <row r="429" spans="1:11">
      <c r="A429" s="159">
        <v>4711</v>
      </c>
      <c r="B429" s="182" t="s">
        <v>15</v>
      </c>
      <c r="C429" s="161"/>
      <c r="D429" s="162"/>
      <c r="E429" s="220"/>
      <c r="F429" s="241"/>
      <c r="G429" s="270"/>
      <c r="K429" s="295"/>
    </row>
    <row r="430" spans="1:11" ht="36">
      <c r="A430" s="159">
        <v>4712</v>
      </c>
      <c r="B430" s="160" t="s">
        <v>248</v>
      </c>
      <c r="C430" s="161" t="s">
        <v>34</v>
      </c>
      <c r="D430" s="162">
        <v>8.8000000000000007</v>
      </c>
      <c r="E430" s="220"/>
      <c r="F430" s="241">
        <f t="shared" ref="F430:F435" si="35">+D430*E430</f>
        <v>0</v>
      </c>
      <c r="G430" s="270"/>
      <c r="K430" s="295"/>
    </row>
    <row r="431" spans="1:11" ht="36">
      <c r="A431" s="159">
        <v>4713</v>
      </c>
      <c r="B431" s="160" t="s">
        <v>249</v>
      </c>
      <c r="C431" s="161" t="s">
        <v>34</v>
      </c>
      <c r="D431" s="162">
        <v>11.5</v>
      </c>
      <c r="E431" s="220"/>
      <c r="F431" s="241">
        <f t="shared" si="35"/>
        <v>0</v>
      </c>
      <c r="G431" s="270"/>
      <c r="K431" s="295"/>
    </row>
    <row r="432" spans="1:11" ht="36">
      <c r="A432" s="159">
        <v>4714</v>
      </c>
      <c r="B432" s="160" t="s">
        <v>250</v>
      </c>
      <c r="C432" s="161" t="s">
        <v>34</v>
      </c>
      <c r="D432" s="162">
        <v>26.8</v>
      </c>
      <c r="E432" s="220"/>
      <c r="F432" s="241">
        <f t="shared" si="35"/>
        <v>0</v>
      </c>
      <c r="G432" s="270"/>
      <c r="K432" s="295"/>
    </row>
    <row r="433" spans="1:11" ht="36">
      <c r="A433" s="159">
        <v>4715</v>
      </c>
      <c r="B433" s="160" t="s">
        <v>251</v>
      </c>
      <c r="C433" s="161" t="s">
        <v>34</v>
      </c>
      <c r="D433" s="162">
        <v>27.4</v>
      </c>
      <c r="E433" s="220"/>
      <c r="F433" s="241">
        <f t="shared" si="35"/>
        <v>0</v>
      </c>
      <c r="G433" s="270"/>
      <c r="K433" s="295"/>
    </row>
    <row r="434" spans="1:11" ht="24">
      <c r="A434" s="159">
        <v>4716</v>
      </c>
      <c r="B434" s="160" t="s">
        <v>252</v>
      </c>
      <c r="C434" s="161" t="s">
        <v>35</v>
      </c>
      <c r="D434" s="162">
        <v>2</v>
      </c>
      <c r="E434" s="220"/>
      <c r="F434" s="241">
        <f t="shared" si="35"/>
        <v>0</v>
      </c>
      <c r="G434" s="270"/>
      <c r="K434" s="295"/>
    </row>
    <row r="435" spans="1:11">
      <c r="A435" s="159">
        <v>4717</v>
      </c>
      <c r="B435" s="160" t="s">
        <v>253</v>
      </c>
      <c r="C435" s="161" t="s">
        <v>35</v>
      </c>
      <c r="D435" s="162">
        <v>4</v>
      </c>
      <c r="E435" s="220"/>
      <c r="F435" s="241">
        <f t="shared" si="35"/>
        <v>0</v>
      </c>
      <c r="G435" s="270"/>
      <c r="K435" s="295"/>
    </row>
    <row r="436" spans="1:11">
      <c r="A436" s="159">
        <v>4718</v>
      </c>
      <c r="B436" s="182" t="s">
        <v>16</v>
      </c>
      <c r="C436" s="161"/>
      <c r="D436" s="162"/>
      <c r="E436" s="220"/>
      <c r="F436" s="241"/>
      <c r="G436" s="270"/>
      <c r="K436" s="295"/>
    </row>
    <row r="437" spans="1:11" ht="36">
      <c r="A437" s="159">
        <v>4719</v>
      </c>
      <c r="B437" s="160" t="s">
        <v>288</v>
      </c>
      <c r="C437" s="161" t="s">
        <v>34</v>
      </c>
      <c r="D437" s="162">
        <v>24</v>
      </c>
      <c r="E437" s="220"/>
      <c r="F437" s="241">
        <f>+D437*E437</f>
        <v>0</v>
      </c>
      <c r="G437" s="270"/>
      <c r="K437" s="295"/>
    </row>
    <row r="438" spans="1:11">
      <c r="A438" s="163"/>
      <c r="B438" s="164" t="s">
        <v>2</v>
      </c>
      <c r="C438" s="165">
        <v>4700</v>
      </c>
      <c r="D438" s="166"/>
      <c r="E438" s="222"/>
      <c r="F438" s="223">
        <f>SUM(F419:F437)</f>
        <v>0</v>
      </c>
      <c r="G438" s="270"/>
      <c r="K438" s="295"/>
    </row>
    <row r="439" spans="1:11">
      <c r="A439" s="167"/>
      <c r="B439" s="174"/>
      <c r="C439" s="154"/>
      <c r="D439" s="162"/>
      <c r="E439" s="220"/>
      <c r="F439" s="221"/>
      <c r="G439" s="270"/>
      <c r="K439" s="295"/>
    </row>
    <row r="440" spans="1:11">
      <c r="A440" s="191">
        <v>4800</v>
      </c>
      <c r="B440" s="153" t="s">
        <v>17</v>
      </c>
      <c r="C440" s="154"/>
      <c r="D440" s="162"/>
      <c r="E440" s="220"/>
      <c r="F440" s="221"/>
      <c r="G440" s="270"/>
      <c r="K440" s="295"/>
    </row>
    <row r="441" spans="1:11">
      <c r="A441" s="159">
        <v>4801</v>
      </c>
      <c r="B441" s="160" t="s">
        <v>67</v>
      </c>
      <c r="C441" s="161" t="s">
        <v>35</v>
      </c>
      <c r="D441" s="162">
        <v>1</v>
      </c>
      <c r="E441" s="220"/>
      <c r="F441" s="241">
        <f>+D441*E441</f>
        <v>0</v>
      </c>
      <c r="G441" s="270"/>
      <c r="K441" s="295"/>
    </row>
    <row r="442" spans="1:11" ht="36">
      <c r="A442" s="159">
        <v>4802</v>
      </c>
      <c r="B442" s="160" t="s">
        <v>254</v>
      </c>
      <c r="C442" s="161" t="s">
        <v>35</v>
      </c>
      <c r="D442" s="162">
        <v>1</v>
      </c>
      <c r="E442" s="220"/>
      <c r="F442" s="241">
        <f>+D442*E442</f>
        <v>0</v>
      </c>
      <c r="G442" s="270"/>
      <c r="K442" s="295"/>
    </row>
    <row r="443" spans="1:11" ht="27" customHeight="1">
      <c r="A443" s="159">
        <v>4803</v>
      </c>
      <c r="B443" s="160" t="s">
        <v>255</v>
      </c>
      <c r="C443" s="161" t="s">
        <v>34</v>
      </c>
      <c r="D443" s="162">
        <v>120.6</v>
      </c>
      <c r="E443" s="220"/>
      <c r="F443" s="241">
        <f>+D443*E443</f>
        <v>0</v>
      </c>
      <c r="G443" s="270"/>
      <c r="K443" s="295"/>
    </row>
    <row r="444" spans="1:11" ht="24">
      <c r="A444" s="159">
        <v>4804</v>
      </c>
      <c r="B444" s="160" t="s">
        <v>199</v>
      </c>
      <c r="C444" s="161" t="s">
        <v>34</v>
      </c>
      <c r="D444" s="162">
        <v>15</v>
      </c>
      <c r="E444" s="220"/>
      <c r="F444" s="241">
        <f>+D444*E444</f>
        <v>0</v>
      </c>
      <c r="G444" s="270"/>
      <c r="K444" s="295"/>
    </row>
    <row r="445" spans="1:11" ht="24">
      <c r="A445" s="159">
        <v>4805</v>
      </c>
      <c r="B445" s="160" t="s">
        <v>256</v>
      </c>
      <c r="C445" s="161" t="s">
        <v>35</v>
      </c>
      <c r="D445" s="162">
        <v>15</v>
      </c>
      <c r="E445" s="220"/>
      <c r="F445" s="241">
        <f t="shared" ref="F445:F446" si="36">+D445*E445</f>
        <v>0</v>
      </c>
      <c r="G445" s="270"/>
      <c r="K445" s="295"/>
    </row>
    <row r="446" spans="1:11" ht="36">
      <c r="A446" s="159">
        <v>4806</v>
      </c>
      <c r="B446" s="160" t="s">
        <v>257</v>
      </c>
      <c r="C446" s="161" t="s">
        <v>35</v>
      </c>
      <c r="D446" s="162">
        <v>1</v>
      </c>
      <c r="E446" s="220"/>
      <c r="F446" s="241">
        <f t="shared" si="36"/>
        <v>0</v>
      </c>
      <c r="G446" s="270"/>
      <c r="K446" s="295"/>
    </row>
    <row r="447" spans="1:11" ht="24">
      <c r="A447" s="159">
        <v>4807</v>
      </c>
      <c r="B447" s="160" t="s">
        <v>258</v>
      </c>
      <c r="C447" s="161" t="s">
        <v>35</v>
      </c>
      <c r="D447" s="162">
        <v>1</v>
      </c>
      <c r="E447" s="220"/>
      <c r="F447" s="241">
        <f>+D447*E447</f>
        <v>0</v>
      </c>
      <c r="G447" s="270"/>
      <c r="K447" s="295"/>
    </row>
    <row r="448" spans="1:11" ht="24">
      <c r="A448" s="159">
        <v>4808</v>
      </c>
      <c r="B448" s="160" t="s">
        <v>259</v>
      </c>
      <c r="C448" s="161" t="s">
        <v>35</v>
      </c>
      <c r="D448" s="162">
        <v>1</v>
      </c>
      <c r="E448" s="220"/>
      <c r="F448" s="241">
        <f t="shared" ref="F448:F455" si="37">+D448*E448</f>
        <v>0</v>
      </c>
      <c r="G448" s="270"/>
      <c r="K448" s="295"/>
    </row>
    <row r="449" spans="1:11">
      <c r="A449" s="159">
        <v>4809</v>
      </c>
      <c r="B449" s="160" t="s">
        <v>260</v>
      </c>
      <c r="C449" s="161" t="s">
        <v>37</v>
      </c>
      <c r="D449" s="162">
        <v>0.5</v>
      </c>
      <c r="E449" s="220"/>
      <c r="F449" s="241">
        <f t="shared" si="37"/>
        <v>0</v>
      </c>
      <c r="G449" s="270"/>
      <c r="K449" s="295"/>
    </row>
    <row r="450" spans="1:11">
      <c r="A450" s="159">
        <v>4810</v>
      </c>
      <c r="B450" s="160" t="s">
        <v>194</v>
      </c>
      <c r="C450" s="161" t="s">
        <v>35</v>
      </c>
      <c r="D450" s="162">
        <v>1</v>
      </c>
      <c r="E450" s="220"/>
      <c r="F450" s="241">
        <f t="shared" si="37"/>
        <v>0</v>
      </c>
      <c r="G450" s="270"/>
      <c r="K450" s="295"/>
    </row>
    <row r="451" spans="1:11">
      <c r="A451" s="159">
        <v>4811</v>
      </c>
      <c r="B451" s="160" t="s">
        <v>261</v>
      </c>
      <c r="C451" s="161" t="s">
        <v>35</v>
      </c>
      <c r="D451" s="162">
        <v>23</v>
      </c>
      <c r="E451" s="220"/>
      <c r="F451" s="241">
        <f t="shared" si="37"/>
        <v>0</v>
      </c>
      <c r="G451" s="270"/>
      <c r="K451" s="295"/>
    </row>
    <row r="452" spans="1:11">
      <c r="A452" s="159">
        <v>4812</v>
      </c>
      <c r="B452" s="160" t="s">
        <v>262</v>
      </c>
      <c r="C452" s="161" t="s">
        <v>35</v>
      </c>
      <c r="D452" s="162">
        <v>32</v>
      </c>
      <c r="E452" s="220"/>
      <c r="F452" s="241">
        <f t="shared" si="37"/>
        <v>0</v>
      </c>
      <c r="G452" s="270"/>
      <c r="K452" s="295"/>
    </row>
    <row r="453" spans="1:11">
      <c r="A453" s="159">
        <v>4813</v>
      </c>
      <c r="B453" s="160" t="s">
        <v>263</v>
      </c>
      <c r="C453" s="161" t="s">
        <v>63</v>
      </c>
      <c r="D453" s="162">
        <v>2</v>
      </c>
      <c r="E453" s="220"/>
      <c r="F453" s="241">
        <f t="shared" si="37"/>
        <v>0</v>
      </c>
      <c r="G453" s="270"/>
      <c r="K453" s="295"/>
    </row>
    <row r="454" spans="1:11">
      <c r="A454" s="159">
        <v>4814</v>
      </c>
      <c r="B454" s="160" t="s">
        <v>264</v>
      </c>
      <c r="C454" s="161" t="s">
        <v>63</v>
      </c>
      <c r="D454" s="162">
        <v>2</v>
      </c>
      <c r="E454" s="220"/>
      <c r="F454" s="241">
        <f t="shared" si="37"/>
        <v>0</v>
      </c>
      <c r="G454" s="270"/>
      <c r="K454" s="295"/>
    </row>
    <row r="455" spans="1:11" ht="24">
      <c r="A455" s="159">
        <v>4815</v>
      </c>
      <c r="B455" s="160" t="s">
        <v>265</v>
      </c>
      <c r="C455" s="161" t="s">
        <v>63</v>
      </c>
      <c r="D455" s="162">
        <v>1</v>
      </c>
      <c r="E455" s="220"/>
      <c r="F455" s="241">
        <f t="shared" si="37"/>
        <v>0</v>
      </c>
      <c r="G455" s="270"/>
      <c r="K455" s="295"/>
    </row>
    <row r="456" spans="1:11">
      <c r="A456" s="159">
        <v>4816</v>
      </c>
      <c r="B456" s="160" t="s">
        <v>266</v>
      </c>
      <c r="C456" s="161" t="s">
        <v>63</v>
      </c>
      <c r="D456" s="162">
        <v>10</v>
      </c>
      <c r="E456" s="220"/>
      <c r="F456" s="241">
        <f>+D456*E456</f>
        <v>0</v>
      </c>
      <c r="G456" s="270"/>
      <c r="K456" s="295"/>
    </row>
    <row r="457" spans="1:11">
      <c r="A457" s="159">
        <v>4817</v>
      </c>
      <c r="B457" s="160" t="s">
        <v>267</v>
      </c>
      <c r="C457" s="161" t="s">
        <v>63</v>
      </c>
      <c r="D457" s="162">
        <v>8</v>
      </c>
      <c r="E457" s="220"/>
      <c r="F457" s="241">
        <f>+D457*E457</f>
        <v>0</v>
      </c>
      <c r="G457" s="270"/>
      <c r="K457" s="295"/>
    </row>
    <row r="458" spans="1:11">
      <c r="A458" s="159">
        <v>4818</v>
      </c>
      <c r="B458" s="160" t="s">
        <v>289</v>
      </c>
      <c r="C458" s="161" t="s">
        <v>35</v>
      </c>
      <c r="D458" s="162">
        <v>14</v>
      </c>
      <c r="E458" s="220"/>
      <c r="F458" s="241">
        <f>+D458*E458</f>
        <v>0</v>
      </c>
      <c r="G458" s="270"/>
      <c r="K458" s="295"/>
    </row>
    <row r="459" spans="1:11" ht="24">
      <c r="A459" s="159">
        <v>4819</v>
      </c>
      <c r="B459" s="160" t="s">
        <v>268</v>
      </c>
      <c r="C459" s="161" t="s">
        <v>34</v>
      </c>
      <c r="D459" s="162">
        <v>122.4</v>
      </c>
      <c r="E459" s="220"/>
      <c r="F459" s="241">
        <f t="shared" ref="F459:F461" si="38">+D459*E459</f>
        <v>0</v>
      </c>
      <c r="G459" s="270"/>
      <c r="K459" s="295"/>
    </row>
    <row r="460" spans="1:11" ht="24">
      <c r="A460" s="159">
        <v>4820</v>
      </c>
      <c r="B460" s="160" t="s">
        <v>269</v>
      </c>
      <c r="C460" s="161" t="s">
        <v>34</v>
      </c>
      <c r="D460" s="162">
        <v>138.6</v>
      </c>
      <c r="E460" s="220"/>
      <c r="F460" s="241">
        <f t="shared" si="38"/>
        <v>0</v>
      </c>
      <c r="G460" s="270"/>
      <c r="K460" s="295"/>
    </row>
    <row r="461" spans="1:11" ht="24">
      <c r="A461" s="159">
        <v>4821</v>
      </c>
      <c r="B461" s="160" t="s">
        <v>270</v>
      </c>
      <c r="C461" s="161" t="s">
        <v>34</v>
      </c>
      <c r="D461" s="162">
        <v>144</v>
      </c>
      <c r="E461" s="220"/>
      <c r="F461" s="241">
        <f t="shared" si="38"/>
        <v>0</v>
      </c>
      <c r="G461" s="270"/>
      <c r="K461" s="295"/>
    </row>
    <row r="462" spans="1:11" ht="24">
      <c r="A462" s="159">
        <v>4822</v>
      </c>
      <c r="B462" s="160" t="s">
        <v>290</v>
      </c>
      <c r="C462" s="161" t="s">
        <v>34</v>
      </c>
      <c r="D462" s="162">
        <v>144</v>
      </c>
      <c r="E462" s="220"/>
      <c r="F462" s="241">
        <f t="shared" ref="F462" si="39">+D462*E462</f>
        <v>0</v>
      </c>
      <c r="G462" s="270"/>
      <c r="K462" s="295"/>
    </row>
    <row r="463" spans="1:11" ht="24">
      <c r="A463" s="159">
        <v>4823</v>
      </c>
      <c r="B463" s="160" t="s">
        <v>271</v>
      </c>
      <c r="C463" s="161" t="s">
        <v>34</v>
      </c>
      <c r="D463" s="162">
        <v>45</v>
      </c>
      <c r="E463" s="220"/>
      <c r="F463" s="241">
        <f>+D463*E463</f>
        <v>0</v>
      </c>
      <c r="G463" s="270"/>
      <c r="K463" s="295"/>
    </row>
    <row r="464" spans="1:11" ht="36">
      <c r="A464" s="159">
        <v>4824</v>
      </c>
      <c r="B464" s="160" t="s">
        <v>272</v>
      </c>
      <c r="C464" s="161" t="s">
        <v>35</v>
      </c>
      <c r="D464" s="162">
        <v>32</v>
      </c>
      <c r="E464" s="220"/>
      <c r="F464" s="241">
        <f>+D464*E464</f>
        <v>0</v>
      </c>
      <c r="G464" s="270"/>
      <c r="K464" s="295"/>
    </row>
    <row r="465" spans="1:11">
      <c r="A465" s="163"/>
      <c r="B465" s="164" t="s">
        <v>2</v>
      </c>
      <c r="C465" s="165">
        <v>4800</v>
      </c>
      <c r="D465" s="166"/>
      <c r="E465" s="222"/>
      <c r="F465" s="223">
        <f>SUM(F441:F464)</f>
        <v>0</v>
      </c>
      <c r="G465" s="270"/>
      <c r="K465" s="295"/>
    </row>
    <row r="466" spans="1:11">
      <c r="A466" s="167"/>
      <c r="B466" s="168"/>
      <c r="C466" s="169"/>
      <c r="D466" s="162"/>
      <c r="E466" s="220"/>
      <c r="F466" s="221"/>
      <c r="G466" s="270"/>
      <c r="K466" s="295"/>
    </row>
    <row r="467" spans="1:11">
      <c r="A467" s="191">
        <v>4900</v>
      </c>
      <c r="B467" s="153" t="s">
        <v>105</v>
      </c>
      <c r="C467" s="154"/>
      <c r="D467" s="162"/>
      <c r="E467" s="220"/>
      <c r="F467" s="221"/>
      <c r="G467" s="270"/>
      <c r="K467" s="295"/>
    </row>
    <row r="468" spans="1:11">
      <c r="A468" s="159">
        <v>4901</v>
      </c>
      <c r="B468" s="160" t="s">
        <v>291</v>
      </c>
      <c r="C468" s="161" t="s">
        <v>34</v>
      </c>
      <c r="D468" s="198">
        <v>320</v>
      </c>
      <c r="E468" s="220"/>
      <c r="F468" s="241">
        <f t="shared" ref="F468:F477" si="40">+D468*E468</f>
        <v>0</v>
      </c>
      <c r="K468" s="295"/>
    </row>
    <row r="469" spans="1:11" ht="24">
      <c r="A469" s="159">
        <v>4902</v>
      </c>
      <c r="B469" s="160" t="s">
        <v>292</v>
      </c>
      <c r="C469" s="161" t="s">
        <v>35</v>
      </c>
      <c r="D469" s="198">
        <v>1</v>
      </c>
      <c r="E469" s="220"/>
      <c r="F469" s="241">
        <f t="shared" si="40"/>
        <v>0</v>
      </c>
      <c r="K469" s="295"/>
    </row>
    <row r="470" spans="1:11">
      <c r="A470" s="159">
        <v>4903</v>
      </c>
      <c r="B470" s="160" t="s">
        <v>293</v>
      </c>
      <c r="C470" s="161" t="s">
        <v>34</v>
      </c>
      <c r="D470" s="198">
        <v>2</v>
      </c>
      <c r="E470" s="220"/>
      <c r="F470" s="241">
        <f t="shared" si="40"/>
        <v>0</v>
      </c>
      <c r="K470" s="295"/>
    </row>
    <row r="471" spans="1:11">
      <c r="A471" s="159">
        <v>4904</v>
      </c>
      <c r="B471" s="160" t="s">
        <v>294</v>
      </c>
      <c r="C471" s="161" t="s">
        <v>35</v>
      </c>
      <c r="D471" s="198">
        <v>1</v>
      </c>
      <c r="E471" s="220"/>
      <c r="F471" s="241">
        <f t="shared" si="40"/>
        <v>0</v>
      </c>
      <c r="K471" s="295"/>
    </row>
    <row r="472" spans="1:11">
      <c r="A472" s="159">
        <v>4905</v>
      </c>
      <c r="B472" s="160" t="s">
        <v>295</v>
      </c>
      <c r="C472" s="161" t="s">
        <v>35</v>
      </c>
      <c r="D472" s="198">
        <v>1</v>
      </c>
      <c r="E472" s="220"/>
      <c r="F472" s="241">
        <f t="shared" si="40"/>
        <v>0</v>
      </c>
      <c r="K472" s="295"/>
    </row>
    <row r="473" spans="1:11" ht="24">
      <c r="A473" s="159">
        <v>4906</v>
      </c>
      <c r="B473" s="160" t="s">
        <v>296</v>
      </c>
      <c r="C473" s="161" t="s">
        <v>35</v>
      </c>
      <c r="D473" s="198">
        <v>1</v>
      </c>
      <c r="E473" s="220"/>
      <c r="F473" s="241">
        <f t="shared" si="40"/>
        <v>0</v>
      </c>
      <c r="K473" s="295"/>
    </row>
    <row r="474" spans="1:11">
      <c r="A474" s="159">
        <v>4907</v>
      </c>
      <c r="B474" s="160" t="s">
        <v>297</v>
      </c>
      <c r="C474" s="161" t="s">
        <v>34</v>
      </c>
      <c r="D474" s="198">
        <v>156</v>
      </c>
      <c r="E474" s="220"/>
      <c r="F474" s="241">
        <f t="shared" si="40"/>
        <v>0</v>
      </c>
      <c r="K474" s="295"/>
    </row>
    <row r="475" spans="1:11" ht="24">
      <c r="A475" s="159">
        <v>4908</v>
      </c>
      <c r="B475" s="160" t="s">
        <v>298</v>
      </c>
      <c r="C475" s="161" t="s">
        <v>35</v>
      </c>
      <c r="D475" s="162">
        <v>20</v>
      </c>
      <c r="E475" s="220"/>
      <c r="F475" s="241">
        <f t="shared" si="40"/>
        <v>0</v>
      </c>
      <c r="G475" s="270"/>
      <c r="K475" s="295"/>
    </row>
    <row r="476" spans="1:11" ht="24">
      <c r="A476" s="159">
        <v>4909</v>
      </c>
      <c r="B476" s="160" t="s">
        <v>299</v>
      </c>
      <c r="C476" s="161" t="s">
        <v>35</v>
      </c>
      <c r="D476" s="162">
        <v>40</v>
      </c>
      <c r="E476" s="220"/>
      <c r="F476" s="241">
        <f t="shared" si="40"/>
        <v>0</v>
      </c>
      <c r="G476" s="270"/>
      <c r="K476" s="295"/>
    </row>
    <row r="477" spans="1:11">
      <c r="A477" s="159">
        <v>4910</v>
      </c>
      <c r="B477" s="160" t="s">
        <v>300</v>
      </c>
      <c r="C477" s="161" t="s">
        <v>35</v>
      </c>
      <c r="D477" s="162">
        <v>20</v>
      </c>
      <c r="E477" s="220"/>
      <c r="F477" s="241">
        <f t="shared" si="40"/>
        <v>0</v>
      </c>
      <c r="G477" s="270"/>
      <c r="K477" s="295"/>
    </row>
    <row r="478" spans="1:11">
      <c r="A478" s="163"/>
      <c r="B478" s="164" t="s">
        <v>2</v>
      </c>
      <c r="C478" s="165">
        <v>4900</v>
      </c>
      <c r="D478" s="166"/>
      <c r="E478" s="222"/>
      <c r="F478" s="223">
        <f>SUM(F468:F477)</f>
        <v>0</v>
      </c>
      <c r="G478" s="270"/>
      <c r="K478" s="295"/>
    </row>
    <row r="479" spans="1:11">
      <c r="A479" s="159"/>
      <c r="B479" s="151"/>
      <c r="C479" s="197"/>
      <c r="D479" s="198"/>
      <c r="E479" s="237"/>
      <c r="F479" s="238"/>
      <c r="K479" s="295"/>
    </row>
    <row r="480" spans="1:11">
      <c r="A480" s="191">
        <v>5000</v>
      </c>
      <c r="B480" s="196" t="s">
        <v>106</v>
      </c>
      <c r="C480" s="193"/>
      <c r="D480" s="194"/>
      <c r="E480" s="236"/>
      <c r="F480" s="221"/>
      <c r="G480" s="270"/>
      <c r="K480" s="295"/>
    </row>
    <row r="481" spans="1:11" ht="48">
      <c r="A481" s="159">
        <v>5001</v>
      </c>
      <c r="B481" s="160" t="s">
        <v>301</v>
      </c>
      <c r="C481" s="161" t="s">
        <v>35</v>
      </c>
      <c r="D481" s="162">
        <v>1</v>
      </c>
      <c r="E481" s="220"/>
      <c r="F481" s="241">
        <f t="shared" ref="F481:F484" si="41">+D481*E481</f>
        <v>0</v>
      </c>
      <c r="K481" s="295"/>
    </row>
    <row r="482" spans="1:11" ht="24">
      <c r="A482" s="159">
        <v>5002</v>
      </c>
      <c r="B482" s="160" t="s">
        <v>302</v>
      </c>
      <c r="C482" s="161" t="s">
        <v>35</v>
      </c>
      <c r="D482" s="162">
        <v>4</v>
      </c>
      <c r="E482" s="220"/>
      <c r="F482" s="241">
        <f t="shared" si="41"/>
        <v>0</v>
      </c>
      <c r="G482" s="270"/>
      <c r="K482" s="295"/>
    </row>
    <row r="483" spans="1:11" ht="24">
      <c r="A483" s="159">
        <v>5003</v>
      </c>
      <c r="B483" s="160" t="s">
        <v>303</v>
      </c>
      <c r="C483" s="161" t="s">
        <v>35</v>
      </c>
      <c r="D483" s="162">
        <v>4</v>
      </c>
      <c r="E483" s="220"/>
      <c r="F483" s="241">
        <f t="shared" si="41"/>
        <v>0</v>
      </c>
      <c r="G483" s="270"/>
      <c r="K483" s="295"/>
    </row>
    <row r="484" spans="1:11" ht="36">
      <c r="A484" s="159">
        <v>5004</v>
      </c>
      <c r="B484" s="160" t="s">
        <v>304</v>
      </c>
      <c r="C484" s="161" t="s">
        <v>35</v>
      </c>
      <c r="D484" s="162">
        <v>0.2</v>
      </c>
      <c r="E484" s="220"/>
      <c r="F484" s="241">
        <f t="shared" si="41"/>
        <v>0</v>
      </c>
      <c r="G484" s="270"/>
      <c r="K484" s="295"/>
    </row>
    <row r="485" spans="1:11">
      <c r="A485" s="163"/>
      <c r="B485" s="164" t="s">
        <v>2</v>
      </c>
      <c r="C485" s="165">
        <v>5000</v>
      </c>
      <c r="D485" s="166"/>
      <c r="E485" s="222"/>
      <c r="F485" s="223">
        <f>SUM(F481:F484)</f>
        <v>0</v>
      </c>
      <c r="G485" s="270"/>
      <c r="K485" s="295"/>
    </row>
    <row r="486" spans="1:11">
      <c r="A486" s="184"/>
      <c r="B486" s="185"/>
      <c r="C486" s="195"/>
      <c r="D486" s="162"/>
      <c r="E486" s="220"/>
      <c r="F486" s="221"/>
      <c r="G486" s="270"/>
      <c r="K486" s="295"/>
    </row>
    <row r="487" spans="1:11" ht="19.5">
      <c r="A487" s="211" t="s">
        <v>25</v>
      </c>
      <c r="B487" s="212" t="s">
        <v>91</v>
      </c>
      <c r="C487" s="213"/>
      <c r="D487" s="214"/>
      <c r="E487" s="232"/>
      <c r="F487" s="233"/>
      <c r="G487" s="270"/>
      <c r="K487" s="295"/>
    </row>
    <row r="488" spans="1:11">
      <c r="A488" s="184"/>
      <c r="B488" s="185"/>
      <c r="C488" s="195"/>
      <c r="D488" s="162"/>
      <c r="E488" s="220"/>
      <c r="F488" s="221"/>
      <c r="G488" s="270"/>
      <c r="K488" s="295"/>
    </row>
    <row r="489" spans="1:11">
      <c r="A489" s="191">
        <v>5100</v>
      </c>
      <c r="B489" s="153" t="s">
        <v>23</v>
      </c>
      <c r="C489" s="154"/>
      <c r="D489" s="162"/>
      <c r="E489" s="220"/>
      <c r="F489" s="221"/>
      <c r="G489" s="270"/>
      <c r="K489" s="295"/>
    </row>
    <row r="490" spans="1:11" ht="24">
      <c r="A490" s="159">
        <v>5101</v>
      </c>
      <c r="B490" s="160" t="s">
        <v>159</v>
      </c>
      <c r="C490" s="197" t="s">
        <v>185</v>
      </c>
      <c r="D490" s="198">
        <v>13.1</v>
      </c>
      <c r="E490" s="220"/>
      <c r="F490" s="241">
        <f t="shared" ref="F490:F498" si="42">+D490*E490</f>
        <v>0</v>
      </c>
      <c r="K490" s="295"/>
    </row>
    <row r="491" spans="1:11">
      <c r="A491" s="159">
        <v>5102</v>
      </c>
      <c r="B491" s="160" t="s">
        <v>186</v>
      </c>
      <c r="C491" s="197" t="s">
        <v>185</v>
      </c>
      <c r="D491" s="198">
        <v>0.72</v>
      </c>
      <c r="E491" s="220"/>
      <c r="F491" s="241">
        <f t="shared" si="42"/>
        <v>0</v>
      </c>
      <c r="K491" s="295"/>
    </row>
    <row r="492" spans="1:11" ht="24">
      <c r="A492" s="159">
        <v>5103</v>
      </c>
      <c r="B492" s="160" t="s">
        <v>204</v>
      </c>
      <c r="C492" s="197" t="s">
        <v>86</v>
      </c>
      <c r="D492" s="198">
        <v>384</v>
      </c>
      <c r="E492" s="220"/>
      <c r="F492" s="241">
        <f>+D492*E492</f>
        <v>0</v>
      </c>
      <c r="K492" s="295"/>
    </row>
    <row r="493" spans="1:11">
      <c r="A493" s="159">
        <v>5104</v>
      </c>
      <c r="B493" s="160" t="s">
        <v>187</v>
      </c>
      <c r="C493" s="197" t="s">
        <v>185</v>
      </c>
      <c r="D493" s="198">
        <v>3.2</v>
      </c>
      <c r="E493" s="220"/>
      <c r="F493" s="241">
        <f t="shared" si="42"/>
        <v>0</v>
      </c>
      <c r="K493" s="295"/>
    </row>
    <row r="494" spans="1:11" ht="24">
      <c r="A494" s="159">
        <v>5105</v>
      </c>
      <c r="B494" s="160" t="s">
        <v>188</v>
      </c>
      <c r="C494" s="197" t="s">
        <v>185</v>
      </c>
      <c r="D494" s="198">
        <v>3.2</v>
      </c>
      <c r="E494" s="220"/>
      <c r="F494" s="241">
        <f t="shared" si="42"/>
        <v>0</v>
      </c>
      <c r="K494" s="295"/>
    </row>
    <row r="495" spans="1:11">
      <c r="A495" s="159">
        <v>5106</v>
      </c>
      <c r="B495" s="160" t="s">
        <v>205</v>
      </c>
      <c r="C495" s="197" t="s">
        <v>207</v>
      </c>
      <c r="D495" s="198">
        <v>40</v>
      </c>
      <c r="E495" s="220"/>
      <c r="F495" s="241">
        <f>+D495*E495</f>
        <v>0</v>
      </c>
      <c r="K495" s="295"/>
    </row>
    <row r="496" spans="1:11" ht="24">
      <c r="A496" s="159">
        <v>5107</v>
      </c>
      <c r="B496" s="160" t="s">
        <v>210</v>
      </c>
      <c r="C496" s="197" t="s">
        <v>207</v>
      </c>
      <c r="D496" s="198">
        <v>24</v>
      </c>
      <c r="E496" s="220"/>
      <c r="F496" s="241">
        <f>+D496*E496</f>
        <v>0</v>
      </c>
      <c r="K496" s="295"/>
    </row>
    <row r="497" spans="1:11" ht="27.75" customHeight="1">
      <c r="A497" s="159">
        <v>5108</v>
      </c>
      <c r="B497" s="160" t="s">
        <v>211</v>
      </c>
      <c r="C497" s="161" t="s">
        <v>38</v>
      </c>
      <c r="D497" s="162">
        <v>9.18</v>
      </c>
      <c r="E497" s="220"/>
      <c r="F497" s="241">
        <f t="shared" si="42"/>
        <v>0</v>
      </c>
      <c r="G497" s="270"/>
      <c r="K497" s="295"/>
    </row>
    <row r="498" spans="1:11" ht="36">
      <c r="A498" s="159">
        <v>5109</v>
      </c>
      <c r="B498" s="160" t="s">
        <v>189</v>
      </c>
      <c r="C498" s="161" t="s">
        <v>38</v>
      </c>
      <c r="D498" s="162">
        <v>3.92</v>
      </c>
      <c r="E498" s="220"/>
      <c r="F498" s="241">
        <f t="shared" si="42"/>
        <v>0</v>
      </c>
      <c r="G498" s="270"/>
      <c r="K498" s="295"/>
    </row>
    <row r="499" spans="1:11">
      <c r="A499" s="163"/>
      <c r="B499" s="164" t="s">
        <v>2</v>
      </c>
      <c r="C499" s="165">
        <v>5100</v>
      </c>
      <c r="D499" s="166"/>
      <c r="E499" s="222"/>
      <c r="F499" s="223">
        <f>SUM(F490:F498)</f>
        <v>0</v>
      </c>
      <c r="G499" s="270"/>
      <c r="K499" s="295"/>
    </row>
    <row r="500" spans="1:11">
      <c r="A500" s="159"/>
      <c r="B500" s="151"/>
      <c r="C500" s="197"/>
      <c r="D500" s="198"/>
      <c r="E500" s="237"/>
      <c r="F500" s="238"/>
      <c r="K500" s="295"/>
    </row>
    <row r="501" spans="1:11">
      <c r="A501" s="191">
        <v>5200</v>
      </c>
      <c r="B501" s="153" t="s">
        <v>3</v>
      </c>
      <c r="C501" s="154"/>
      <c r="D501" s="162"/>
      <c r="E501" s="220"/>
      <c r="F501" s="221"/>
      <c r="G501" s="270"/>
      <c r="K501" s="295"/>
    </row>
    <row r="502" spans="1:11">
      <c r="A502" s="159"/>
      <c r="B502" s="183" t="s">
        <v>5</v>
      </c>
      <c r="C502" s="161"/>
      <c r="D502" s="162"/>
      <c r="E502" s="220"/>
      <c r="F502" s="241"/>
      <c r="G502" s="270"/>
      <c r="K502" s="295"/>
    </row>
    <row r="503" spans="1:11">
      <c r="A503" s="159">
        <v>5201</v>
      </c>
      <c r="B503" s="160" t="s">
        <v>212</v>
      </c>
      <c r="C503" s="161" t="s">
        <v>22</v>
      </c>
      <c r="D503" s="162">
        <v>2.4</v>
      </c>
      <c r="E503" s="220"/>
      <c r="F503" s="241">
        <f t="shared" ref="F503:F507" si="43">+D503*E503</f>
        <v>0</v>
      </c>
      <c r="G503" s="270"/>
      <c r="K503" s="295"/>
    </row>
    <row r="504" spans="1:11">
      <c r="A504" s="159">
        <v>5202</v>
      </c>
      <c r="B504" s="160" t="s">
        <v>305</v>
      </c>
      <c r="C504" s="161" t="s">
        <v>34</v>
      </c>
      <c r="D504" s="162">
        <v>44</v>
      </c>
      <c r="E504" s="220"/>
      <c r="F504" s="241">
        <f t="shared" ref="F504" si="44">+D504*E504</f>
        <v>0</v>
      </c>
      <c r="G504" s="270"/>
      <c r="K504" s="295"/>
    </row>
    <row r="505" spans="1:11" ht="24">
      <c r="A505" s="159">
        <v>5203</v>
      </c>
      <c r="B505" s="160" t="s">
        <v>204</v>
      </c>
      <c r="C505" s="161" t="s">
        <v>37</v>
      </c>
      <c r="D505" s="162">
        <v>339</v>
      </c>
      <c r="E505" s="220"/>
      <c r="F505" s="241">
        <f t="shared" si="43"/>
        <v>0</v>
      </c>
      <c r="G505" s="270"/>
      <c r="K505" s="295"/>
    </row>
    <row r="506" spans="1:11">
      <c r="A506" s="159">
        <v>5204</v>
      </c>
      <c r="B506" s="160" t="s">
        <v>187</v>
      </c>
      <c r="C506" s="161" t="s">
        <v>38</v>
      </c>
      <c r="D506" s="162">
        <v>2.2599999999999998</v>
      </c>
      <c r="E506" s="220"/>
      <c r="F506" s="241">
        <f t="shared" si="43"/>
        <v>0</v>
      </c>
      <c r="G506" s="270"/>
      <c r="K506" s="295"/>
    </row>
    <row r="507" spans="1:11" ht="24">
      <c r="A507" s="159">
        <v>5205</v>
      </c>
      <c r="B507" s="160" t="s">
        <v>213</v>
      </c>
      <c r="C507" s="161" t="s">
        <v>38</v>
      </c>
      <c r="D507" s="162">
        <v>2.2599999999999998</v>
      </c>
      <c r="E507" s="220"/>
      <c r="F507" s="241">
        <f t="shared" si="43"/>
        <v>0</v>
      </c>
      <c r="G507" s="270"/>
      <c r="K507" s="295"/>
    </row>
    <row r="508" spans="1:11">
      <c r="A508" s="163"/>
      <c r="B508" s="164" t="s">
        <v>2</v>
      </c>
      <c r="C508" s="165">
        <v>5200</v>
      </c>
      <c r="D508" s="166"/>
      <c r="E508" s="222"/>
      <c r="F508" s="223">
        <f>SUM(F502:F507)</f>
        <v>0</v>
      </c>
      <c r="G508" s="270"/>
      <c r="K508" s="295"/>
    </row>
    <row r="509" spans="1:11">
      <c r="A509" s="184"/>
      <c r="B509" s="185"/>
      <c r="C509" s="186"/>
      <c r="D509" s="162"/>
      <c r="E509" s="220"/>
      <c r="F509" s="221"/>
      <c r="G509" s="270"/>
      <c r="K509" s="295"/>
    </row>
    <row r="510" spans="1:11">
      <c r="A510" s="191">
        <v>5300</v>
      </c>
      <c r="B510" s="153" t="s">
        <v>6</v>
      </c>
      <c r="C510" s="154"/>
      <c r="D510" s="162"/>
      <c r="E510" s="220"/>
      <c r="F510" s="221"/>
      <c r="G510" s="270"/>
      <c r="K510" s="295"/>
    </row>
    <row r="511" spans="1:11" ht="24">
      <c r="A511" s="159">
        <v>5301</v>
      </c>
      <c r="B511" s="160" t="s">
        <v>214</v>
      </c>
      <c r="C511" s="161" t="s">
        <v>22</v>
      </c>
      <c r="D511" s="162">
        <v>36.119999999999997</v>
      </c>
      <c r="E511" s="220"/>
      <c r="F511" s="241">
        <f>+D511*E511</f>
        <v>0</v>
      </c>
      <c r="G511" s="270"/>
      <c r="K511" s="295"/>
    </row>
    <row r="512" spans="1:11">
      <c r="A512" s="163"/>
      <c r="B512" s="164" t="s">
        <v>2</v>
      </c>
      <c r="C512" s="165">
        <v>5300</v>
      </c>
      <c r="D512" s="166"/>
      <c r="E512" s="222"/>
      <c r="F512" s="223">
        <f>SUM(F511:F511)</f>
        <v>0</v>
      </c>
      <c r="G512" s="270"/>
      <c r="K512" s="295"/>
    </row>
    <row r="513" spans="1:11">
      <c r="A513" s="184"/>
      <c r="B513" s="185"/>
      <c r="C513" s="186"/>
      <c r="D513" s="162"/>
      <c r="E513" s="220"/>
      <c r="F513" s="221"/>
      <c r="G513" s="270"/>
      <c r="K513" s="295"/>
    </row>
    <row r="514" spans="1:11">
      <c r="A514" s="191">
        <v>5400</v>
      </c>
      <c r="B514" s="153" t="s">
        <v>7</v>
      </c>
      <c r="C514" s="154"/>
      <c r="D514" s="162"/>
      <c r="E514" s="220"/>
      <c r="F514" s="221"/>
      <c r="G514" s="270"/>
      <c r="K514" s="295"/>
    </row>
    <row r="515" spans="1:11" ht="24">
      <c r="A515" s="159">
        <v>5401</v>
      </c>
      <c r="B515" s="160" t="s">
        <v>215</v>
      </c>
      <c r="C515" s="161" t="s">
        <v>22</v>
      </c>
      <c r="D515" s="162">
        <v>162.5</v>
      </c>
      <c r="E515" s="220"/>
      <c r="F515" s="241">
        <f>+D515*E515</f>
        <v>0</v>
      </c>
      <c r="G515" s="270"/>
      <c r="K515" s="295"/>
    </row>
    <row r="516" spans="1:11">
      <c r="A516" s="159">
        <v>5402</v>
      </c>
      <c r="B516" s="160" t="s">
        <v>216</v>
      </c>
      <c r="C516" s="161" t="s">
        <v>22</v>
      </c>
      <c r="D516" s="162">
        <v>162.5</v>
      </c>
      <c r="E516" s="220"/>
      <c r="F516" s="241">
        <f>+D516*E516</f>
        <v>0</v>
      </c>
      <c r="G516" s="270"/>
      <c r="K516" s="295"/>
    </row>
    <row r="517" spans="1:11" ht="24">
      <c r="A517" s="159">
        <v>5403</v>
      </c>
      <c r="B517" s="160" t="s">
        <v>217</v>
      </c>
      <c r="C517" s="161" t="s">
        <v>34</v>
      </c>
      <c r="D517" s="162">
        <v>50</v>
      </c>
      <c r="E517" s="220"/>
      <c r="F517" s="241">
        <f>+D517*E517</f>
        <v>0</v>
      </c>
      <c r="G517" s="270"/>
      <c r="K517" s="295"/>
    </row>
    <row r="518" spans="1:11">
      <c r="A518" s="163"/>
      <c r="B518" s="164" t="s">
        <v>2</v>
      </c>
      <c r="C518" s="165">
        <v>5400</v>
      </c>
      <c r="D518" s="166"/>
      <c r="E518" s="222"/>
      <c r="F518" s="223">
        <f>+SUM(F515:F517)</f>
        <v>0</v>
      </c>
      <c r="G518" s="270"/>
      <c r="K518" s="295"/>
    </row>
    <row r="519" spans="1:11">
      <c r="A519" s="167"/>
      <c r="B519" s="174"/>
      <c r="C519" s="154"/>
      <c r="D519" s="162"/>
      <c r="E519" s="220"/>
      <c r="F519" s="221"/>
      <c r="G519" s="270"/>
      <c r="K519" s="295"/>
    </row>
    <row r="520" spans="1:11">
      <c r="A520" s="191">
        <v>5500</v>
      </c>
      <c r="B520" s="153" t="s">
        <v>8</v>
      </c>
      <c r="C520" s="154"/>
      <c r="D520" s="162"/>
      <c r="E520" s="220"/>
      <c r="F520" s="221"/>
      <c r="G520" s="270"/>
      <c r="K520" s="295"/>
    </row>
    <row r="521" spans="1:11">
      <c r="A521" s="159">
        <v>5501</v>
      </c>
      <c r="B521" s="160" t="s">
        <v>208</v>
      </c>
      <c r="C521" s="161" t="s">
        <v>22</v>
      </c>
      <c r="D521" s="162">
        <v>72.239999999999995</v>
      </c>
      <c r="E521" s="220"/>
      <c r="F521" s="241">
        <f>+D521*E521</f>
        <v>0</v>
      </c>
      <c r="G521" s="270"/>
      <c r="K521" s="295"/>
    </row>
    <row r="522" spans="1:11">
      <c r="A522" s="159">
        <v>5502</v>
      </c>
      <c r="B522" s="160" t="s">
        <v>209</v>
      </c>
      <c r="C522" s="161" t="s">
        <v>22</v>
      </c>
      <c r="D522" s="162">
        <v>72.239999999999995</v>
      </c>
      <c r="E522" s="220"/>
      <c r="F522" s="241">
        <f>+D522*E522</f>
        <v>0</v>
      </c>
      <c r="G522" s="270"/>
      <c r="K522" s="295"/>
    </row>
    <row r="523" spans="1:11">
      <c r="A523" s="163"/>
      <c r="B523" s="164" t="s">
        <v>2</v>
      </c>
      <c r="C523" s="165">
        <v>5500</v>
      </c>
      <c r="D523" s="166"/>
      <c r="E523" s="222"/>
      <c r="F523" s="223">
        <f>SUM(F521:F522)</f>
        <v>0</v>
      </c>
      <c r="G523" s="270"/>
      <c r="K523" s="295"/>
    </row>
    <row r="524" spans="1:11">
      <c r="A524" s="167"/>
      <c r="B524" s="168"/>
      <c r="C524" s="169"/>
      <c r="D524" s="162"/>
      <c r="E524" s="220"/>
      <c r="F524" s="221"/>
      <c r="G524" s="270"/>
      <c r="K524" s="295"/>
    </row>
    <row r="525" spans="1:11">
      <c r="A525" s="191">
        <v>5600</v>
      </c>
      <c r="B525" s="153" t="s">
        <v>9</v>
      </c>
      <c r="C525" s="154"/>
      <c r="D525" s="162"/>
      <c r="E525" s="220"/>
      <c r="F525" s="221"/>
      <c r="G525" s="270"/>
      <c r="K525" s="295"/>
    </row>
    <row r="526" spans="1:11">
      <c r="A526" s="159">
        <v>5601</v>
      </c>
      <c r="B526" s="160" t="s">
        <v>186</v>
      </c>
      <c r="C526" s="161" t="s">
        <v>38</v>
      </c>
      <c r="D526" s="162">
        <v>3.15</v>
      </c>
      <c r="E526" s="220"/>
      <c r="F526" s="241">
        <f>+D526*E526</f>
        <v>0</v>
      </c>
      <c r="G526" s="270"/>
      <c r="K526" s="295"/>
    </row>
    <row r="527" spans="1:11">
      <c r="A527" s="159">
        <v>5602</v>
      </c>
      <c r="B527" s="160" t="s">
        <v>219</v>
      </c>
      <c r="C527" s="161" t="s">
        <v>38</v>
      </c>
      <c r="D527" s="162">
        <v>4.41</v>
      </c>
      <c r="E527" s="220"/>
      <c r="F527" s="241">
        <f>+D527*E527</f>
        <v>0</v>
      </c>
      <c r="G527" s="270"/>
      <c r="K527" s="295"/>
    </row>
    <row r="528" spans="1:11">
      <c r="A528" s="159">
        <v>5603</v>
      </c>
      <c r="B528" s="160" t="s">
        <v>151</v>
      </c>
      <c r="C528" s="161" t="s">
        <v>38</v>
      </c>
      <c r="D528" s="162">
        <v>4.8</v>
      </c>
      <c r="E528" s="220"/>
      <c r="F528" s="241">
        <f t="shared" ref="F528:F529" si="45">+D528*E528</f>
        <v>0</v>
      </c>
      <c r="G528" s="270"/>
      <c r="K528" s="295"/>
    </row>
    <row r="529" spans="1:11">
      <c r="A529" s="159">
        <v>5604</v>
      </c>
      <c r="B529" s="160" t="s">
        <v>306</v>
      </c>
      <c r="C529" s="161" t="s">
        <v>38</v>
      </c>
      <c r="D529" s="162">
        <v>14.4</v>
      </c>
      <c r="E529" s="220"/>
      <c r="F529" s="241">
        <f t="shared" si="45"/>
        <v>0</v>
      </c>
      <c r="G529" s="270"/>
      <c r="K529" s="295"/>
    </row>
    <row r="530" spans="1:11">
      <c r="A530" s="159">
        <v>5605</v>
      </c>
      <c r="B530" s="160" t="s">
        <v>307</v>
      </c>
      <c r="C530" s="161" t="s">
        <v>22</v>
      </c>
      <c r="D530" s="162">
        <v>96</v>
      </c>
      <c r="E530" s="220"/>
      <c r="F530" s="241">
        <f t="shared" ref="F530" si="46">+D530*E530</f>
        <v>0</v>
      </c>
      <c r="G530" s="270"/>
      <c r="K530" s="295"/>
    </row>
    <row r="531" spans="1:11">
      <c r="A531" s="163"/>
      <c r="B531" s="164" t="s">
        <v>2</v>
      </c>
      <c r="C531" s="165">
        <v>5600</v>
      </c>
      <c r="D531" s="166"/>
      <c r="E531" s="222"/>
      <c r="F531" s="223">
        <f>SUM(F526:F530)</f>
        <v>0</v>
      </c>
      <c r="G531" s="270"/>
      <c r="K531" s="295"/>
    </row>
    <row r="532" spans="1:11">
      <c r="A532" s="167"/>
      <c r="B532" s="168"/>
      <c r="C532" s="169"/>
      <c r="D532" s="162"/>
      <c r="E532" s="220"/>
      <c r="F532" s="221"/>
      <c r="G532" s="270"/>
      <c r="K532" s="295"/>
    </row>
    <row r="533" spans="1:11">
      <c r="A533" s="191">
        <v>5700</v>
      </c>
      <c r="B533" s="196" t="s">
        <v>117</v>
      </c>
      <c r="C533" s="193"/>
      <c r="D533" s="194"/>
      <c r="E533" s="236"/>
      <c r="F533" s="221"/>
      <c r="G533" s="270"/>
      <c r="K533" s="295"/>
    </row>
    <row r="534" spans="1:11" ht="36">
      <c r="A534" s="159">
        <v>5701</v>
      </c>
      <c r="B534" s="160" t="s">
        <v>308</v>
      </c>
      <c r="C534" s="161" t="s">
        <v>22</v>
      </c>
      <c r="D534" s="162">
        <v>33.659999999999997</v>
      </c>
      <c r="E534" s="220"/>
      <c r="F534" s="241">
        <f>+D534*E534</f>
        <v>0</v>
      </c>
      <c r="K534" s="295"/>
    </row>
    <row r="535" spans="1:11" ht="24">
      <c r="A535" s="159">
        <v>5702</v>
      </c>
      <c r="B535" s="160" t="s">
        <v>309</v>
      </c>
      <c r="C535" s="161" t="s">
        <v>22</v>
      </c>
      <c r="D535" s="162">
        <v>2.2000000000000002</v>
      </c>
      <c r="E535" s="220"/>
      <c r="F535" s="241">
        <f>+D535*E535</f>
        <v>0</v>
      </c>
      <c r="G535" s="270"/>
      <c r="K535" s="295"/>
    </row>
    <row r="536" spans="1:11">
      <c r="A536" s="163"/>
      <c r="B536" s="164" t="s">
        <v>2</v>
      </c>
      <c r="C536" s="165">
        <v>5700</v>
      </c>
      <c r="D536" s="166"/>
      <c r="E536" s="222"/>
      <c r="F536" s="223">
        <f>SUM(F534:F535)</f>
        <v>0</v>
      </c>
      <c r="G536" s="270"/>
      <c r="K536" s="295"/>
    </row>
    <row r="537" spans="1:11">
      <c r="A537" s="167"/>
      <c r="B537" s="168"/>
      <c r="C537" s="169"/>
      <c r="D537" s="162"/>
      <c r="E537" s="220"/>
      <c r="F537" s="221"/>
      <c r="G537" s="270"/>
      <c r="K537" s="295"/>
    </row>
    <row r="538" spans="1:11">
      <c r="A538" s="191">
        <v>5800</v>
      </c>
      <c r="B538" s="196" t="s">
        <v>11</v>
      </c>
      <c r="C538" s="193"/>
      <c r="D538" s="194"/>
      <c r="E538" s="236"/>
      <c r="F538" s="221"/>
      <c r="G538" s="270"/>
      <c r="K538" s="295"/>
    </row>
    <row r="539" spans="1:11" ht="30.75" customHeight="1">
      <c r="A539" s="159">
        <v>5801</v>
      </c>
      <c r="B539" s="160" t="s">
        <v>227</v>
      </c>
      <c r="C539" s="161" t="s">
        <v>22</v>
      </c>
      <c r="D539" s="162">
        <v>72.239999999999995</v>
      </c>
      <c r="E539" s="220"/>
      <c r="F539" s="241">
        <f>+D539*E539</f>
        <v>0</v>
      </c>
      <c r="G539" s="270"/>
      <c r="K539" s="295"/>
    </row>
    <row r="540" spans="1:11">
      <c r="A540" s="163"/>
      <c r="B540" s="164" t="s">
        <v>2</v>
      </c>
      <c r="C540" s="165">
        <v>5700</v>
      </c>
      <c r="D540" s="166"/>
      <c r="E540" s="222"/>
      <c r="F540" s="223">
        <f>SUM(F539)</f>
        <v>0</v>
      </c>
      <c r="G540" s="270"/>
      <c r="K540" s="295"/>
    </row>
    <row r="541" spans="1:11">
      <c r="A541" s="184"/>
      <c r="B541" s="185"/>
      <c r="C541" s="195"/>
      <c r="D541" s="162"/>
      <c r="E541" s="220"/>
      <c r="F541" s="221"/>
      <c r="G541" s="270"/>
      <c r="K541" s="295"/>
    </row>
    <row r="542" spans="1:11">
      <c r="A542" s="191">
        <v>5900</v>
      </c>
      <c r="B542" s="153" t="s">
        <v>17</v>
      </c>
      <c r="C542" s="154"/>
      <c r="D542" s="162"/>
      <c r="E542" s="220"/>
      <c r="F542" s="221"/>
      <c r="G542" s="270"/>
      <c r="K542" s="295"/>
    </row>
    <row r="543" spans="1:11" ht="36">
      <c r="A543" s="159">
        <v>5901</v>
      </c>
      <c r="B543" s="160" t="s">
        <v>254</v>
      </c>
      <c r="C543" s="161" t="s">
        <v>35</v>
      </c>
      <c r="D543" s="162">
        <v>1</v>
      </c>
      <c r="E543" s="220"/>
      <c r="F543" s="241">
        <f>+D543*E543</f>
        <v>0</v>
      </c>
      <c r="G543" s="270"/>
      <c r="K543" s="295"/>
    </row>
    <row r="544" spans="1:11" ht="24">
      <c r="A544" s="159">
        <v>5902</v>
      </c>
      <c r="B544" s="160" t="s">
        <v>255</v>
      </c>
      <c r="C544" s="161" t="s">
        <v>34</v>
      </c>
      <c r="D544" s="162">
        <v>103.8</v>
      </c>
      <c r="E544" s="220"/>
      <c r="F544" s="241">
        <f t="shared" ref="F544:F556" si="47">+D544*E544</f>
        <v>0</v>
      </c>
      <c r="G544" s="270"/>
      <c r="K544" s="295"/>
    </row>
    <row r="545" spans="1:11" ht="24">
      <c r="A545" s="159">
        <v>5903</v>
      </c>
      <c r="B545" s="160" t="s">
        <v>199</v>
      </c>
      <c r="C545" s="161" t="s">
        <v>34</v>
      </c>
      <c r="D545" s="162">
        <v>15</v>
      </c>
      <c r="E545" s="220"/>
      <c r="F545" s="241">
        <f t="shared" si="47"/>
        <v>0</v>
      </c>
      <c r="G545" s="270"/>
      <c r="K545" s="295"/>
    </row>
    <row r="546" spans="1:11" ht="24">
      <c r="A546" s="159">
        <v>5904</v>
      </c>
      <c r="B546" s="160" t="s">
        <v>256</v>
      </c>
      <c r="C546" s="161" t="s">
        <v>35</v>
      </c>
      <c r="D546" s="162">
        <v>16</v>
      </c>
      <c r="E546" s="220"/>
      <c r="F546" s="241">
        <f t="shared" si="47"/>
        <v>0</v>
      </c>
      <c r="G546" s="270"/>
      <c r="K546" s="295"/>
    </row>
    <row r="547" spans="1:11" ht="36">
      <c r="A547" s="159">
        <v>5905</v>
      </c>
      <c r="B547" s="160" t="s">
        <v>257</v>
      </c>
      <c r="C547" s="161" t="s">
        <v>35</v>
      </c>
      <c r="D547" s="162">
        <v>1</v>
      </c>
      <c r="E547" s="220"/>
      <c r="F547" s="241">
        <f t="shared" si="47"/>
        <v>0</v>
      </c>
      <c r="G547" s="270"/>
      <c r="K547" s="295"/>
    </row>
    <row r="548" spans="1:11" ht="24">
      <c r="A548" s="159">
        <v>5906</v>
      </c>
      <c r="B548" s="160" t="s">
        <v>258</v>
      </c>
      <c r="C548" s="161" t="s">
        <v>35</v>
      </c>
      <c r="D548" s="162">
        <v>1</v>
      </c>
      <c r="E548" s="220"/>
      <c r="F548" s="241">
        <f t="shared" si="47"/>
        <v>0</v>
      </c>
      <c r="G548" s="270"/>
      <c r="K548" s="295"/>
    </row>
    <row r="549" spans="1:11" ht="24">
      <c r="A549" s="159">
        <v>5907</v>
      </c>
      <c r="B549" s="160" t="s">
        <v>259</v>
      </c>
      <c r="C549" s="161" t="s">
        <v>35</v>
      </c>
      <c r="D549" s="162">
        <v>1</v>
      </c>
      <c r="E549" s="220"/>
      <c r="F549" s="241">
        <f t="shared" si="47"/>
        <v>0</v>
      </c>
      <c r="G549" s="270"/>
      <c r="K549" s="295"/>
    </row>
    <row r="550" spans="1:11">
      <c r="A550" s="159">
        <v>5908</v>
      </c>
      <c r="B550" s="160" t="s">
        <v>260</v>
      </c>
      <c r="C550" s="161" t="s">
        <v>37</v>
      </c>
      <c r="D550" s="162">
        <v>0.5</v>
      </c>
      <c r="E550" s="220"/>
      <c r="F550" s="241">
        <f t="shared" si="47"/>
        <v>0</v>
      </c>
      <c r="G550" s="270"/>
      <c r="K550" s="295"/>
    </row>
    <row r="551" spans="1:11">
      <c r="A551" s="159">
        <v>5909</v>
      </c>
      <c r="B551" s="160" t="s">
        <v>194</v>
      </c>
      <c r="C551" s="161" t="s">
        <v>35</v>
      </c>
      <c r="D551" s="162">
        <v>1</v>
      </c>
      <c r="E551" s="220"/>
      <c r="F551" s="241">
        <f t="shared" si="47"/>
        <v>0</v>
      </c>
      <c r="G551" s="270"/>
      <c r="K551" s="295"/>
    </row>
    <row r="552" spans="1:11">
      <c r="A552" s="159">
        <v>5910</v>
      </c>
      <c r="B552" s="160" t="s">
        <v>261</v>
      </c>
      <c r="C552" s="161" t="s">
        <v>35</v>
      </c>
      <c r="D552" s="162">
        <v>3</v>
      </c>
      <c r="E552" s="220"/>
      <c r="F552" s="241">
        <f t="shared" si="47"/>
        <v>0</v>
      </c>
      <c r="G552" s="270"/>
      <c r="K552" s="295"/>
    </row>
    <row r="553" spans="1:11">
      <c r="A553" s="159">
        <v>5911</v>
      </c>
      <c r="B553" s="160" t="s">
        <v>264</v>
      </c>
      <c r="C553" s="161" t="s">
        <v>63</v>
      </c>
      <c r="D553" s="162">
        <v>1</v>
      </c>
      <c r="E553" s="220"/>
      <c r="F553" s="241">
        <f t="shared" si="47"/>
        <v>0</v>
      </c>
      <c r="G553" s="270"/>
      <c r="K553" s="295"/>
    </row>
    <row r="554" spans="1:11">
      <c r="A554" s="159">
        <v>5912</v>
      </c>
      <c r="B554" s="160" t="s">
        <v>267</v>
      </c>
      <c r="C554" s="161" t="s">
        <v>63</v>
      </c>
      <c r="D554" s="162">
        <v>2</v>
      </c>
      <c r="E554" s="220"/>
      <c r="F554" s="241">
        <f t="shared" si="47"/>
        <v>0</v>
      </c>
      <c r="G554" s="270"/>
      <c r="K554" s="295"/>
    </row>
    <row r="555" spans="1:11" ht="24">
      <c r="A555" s="159">
        <v>5913</v>
      </c>
      <c r="B555" s="160" t="s">
        <v>268</v>
      </c>
      <c r="C555" s="161" t="s">
        <v>34</v>
      </c>
      <c r="D555" s="162">
        <v>12.6</v>
      </c>
      <c r="E555" s="220"/>
      <c r="F555" s="241">
        <f t="shared" si="47"/>
        <v>0</v>
      </c>
      <c r="G555" s="270"/>
      <c r="K555" s="295"/>
    </row>
    <row r="556" spans="1:11" ht="24">
      <c r="A556" s="159">
        <v>5914</v>
      </c>
      <c r="B556" s="160" t="s">
        <v>269</v>
      </c>
      <c r="C556" s="161" t="s">
        <v>34</v>
      </c>
      <c r="D556" s="162">
        <v>201.6</v>
      </c>
      <c r="E556" s="220"/>
      <c r="F556" s="241">
        <f t="shared" si="47"/>
        <v>0</v>
      </c>
      <c r="G556" s="270"/>
      <c r="K556" s="295"/>
    </row>
    <row r="557" spans="1:11" ht="24">
      <c r="A557" s="159">
        <v>5915</v>
      </c>
      <c r="B557" s="160" t="s">
        <v>270</v>
      </c>
      <c r="C557" s="161" t="s">
        <v>34</v>
      </c>
      <c r="D557" s="162">
        <v>36</v>
      </c>
      <c r="E557" s="220"/>
      <c r="F557" s="241">
        <f t="shared" ref="F557:F559" si="48">+D557*E557</f>
        <v>0</v>
      </c>
      <c r="G557" s="270"/>
      <c r="K557" s="295"/>
    </row>
    <row r="558" spans="1:11" ht="24">
      <c r="A558" s="159">
        <v>5916</v>
      </c>
      <c r="B558" s="160" t="s">
        <v>271</v>
      </c>
      <c r="C558" s="161" t="s">
        <v>34</v>
      </c>
      <c r="D558" s="162">
        <v>45</v>
      </c>
      <c r="E558" s="220"/>
      <c r="F558" s="241">
        <f t="shared" si="48"/>
        <v>0</v>
      </c>
      <c r="G558" s="270"/>
      <c r="K558" s="295"/>
    </row>
    <row r="559" spans="1:11" ht="24">
      <c r="A559" s="159">
        <v>5917</v>
      </c>
      <c r="B559" s="160" t="s">
        <v>310</v>
      </c>
      <c r="C559" s="161" t="s">
        <v>35</v>
      </c>
      <c r="D559" s="162">
        <v>16</v>
      </c>
      <c r="E559" s="220"/>
      <c r="F559" s="241">
        <f t="shared" si="48"/>
        <v>0</v>
      </c>
      <c r="G559" s="270"/>
      <c r="K559" s="295"/>
    </row>
    <row r="560" spans="1:11">
      <c r="A560" s="163"/>
      <c r="B560" s="164" t="s">
        <v>2</v>
      </c>
      <c r="C560" s="165">
        <v>5900</v>
      </c>
      <c r="D560" s="166"/>
      <c r="E560" s="222"/>
      <c r="F560" s="223">
        <f>SUM(F543:F559)</f>
        <v>0</v>
      </c>
      <c r="G560" s="270"/>
      <c r="K560" s="295"/>
    </row>
    <row r="561" spans="1:11">
      <c r="A561" s="167"/>
      <c r="B561" s="168"/>
      <c r="C561" s="169"/>
      <c r="D561" s="162"/>
      <c r="E561" s="220"/>
      <c r="F561" s="221"/>
      <c r="G561" s="270"/>
      <c r="K561" s="295"/>
    </row>
    <row r="562" spans="1:11" ht="19.5">
      <c r="A562" s="211" t="s">
        <v>93</v>
      </c>
      <c r="B562" s="212" t="s">
        <v>92</v>
      </c>
      <c r="C562" s="213"/>
      <c r="D562" s="214"/>
      <c r="E562" s="232"/>
      <c r="F562" s="233"/>
      <c r="G562" s="270"/>
      <c r="K562" s="295"/>
    </row>
    <row r="563" spans="1:11">
      <c r="A563" s="184"/>
      <c r="B563" s="185"/>
      <c r="C563" s="195"/>
      <c r="D563" s="162"/>
      <c r="E563" s="220"/>
      <c r="F563" s="221"/>
      <c r="G563" s="270"/>
      <c r="K563" s="295"/>
    </row>
    <row r="564" spans="1:11">
      <c r="A564" s="191">
        <v>6000</v>
      </c>
      <c r="B564" s="153" t="s">
        <v>23</v>
      </c>
      <c r="C564" s="154"/>
      <c r="D564" s="162"/>
      <c r="E564" s="220"/>
      <c r="F564" s="221"/>
      <c r="G564" s="270"/>
      <c r="K564" s="295"/>
    </row>
    <row r="565" spans="1:11" ht="24">
      <c r="A565" s="159">
        <v>6001</v>
      </c>
      <c r="B565" s="160" t="s">
        <v>159</v>
      </c>
      <c r="C565" s="197" t="s">
        <v>185</v>
      </c>
      <c r="D565" s="316">
        <v>24.77</v>
      </c>
      <c r="E565" s="220"/>
      <c r="F565" s="241">
        <f t="shared" ref="F565:F570" si="49">+D565*E565</f>
        <v>0</v>
      </c>
      <c r="K565" s="295"/>
    </row>
    <row r="566" spans="1:11">
      <c r="A566" s="159">
        <v>6002</v>
      </c>
      <c r="B566" s="160" t="s">
        <v>186</v>
      </c>
      <c r="C566" s="197" t="s">
        <v>185</v>
      </c>
      <c r="D566" s="316">
        <v>1.37</v>
      </c>
      <c r="E566" s="220"/>
      <c r="F566" s="241">
        <f t="shared" si="49"/>
        <v>0</v>
      </c>
      <c r="K566" s="295"/>
    </row>
    <row r="567" spans="1:11" ht="24">
      <c r="A567" s="159">
        <v>6003</v>
      </c>
      <c r="B567" s="160" t="s">
        <v>204</v>
      </c>
      <c r="C567" s="197" t="s">
        <v>86</v>
      </c>
      <c r="D567" s="316">
        <v>686.4</v>
      </c>
      <c r="E567" s="220"/>
      <c r="F567" s="241">
        <f t="shared" si="49"/>
        <v>0</v>
      </c>
      <c r="K567" s="295"/>
    </row>
    <row r="568" spans="1:11">
      <c r="A568" s="159">
        <v>6004</v>
      </c>
      <c r="B568" s="160" t="s">
        <v>187</v>
      </c>
      <c r="C568" s="197" t="s">
        <v>185</v>
      </c>
      <c r="D568" s="316">
        <v>5.72</v>
      </c>
      <c r="E568" s="220"/>
      <c r="F568" s="241">
        <f t="shared" si="49"/>
        <v>0</v>
      </c>
      <c r="K568" s="295"/>
    </row>
    <row r="569" spans="1:11" ht="24">
      <c r="A569" s="159">
        <v>6005</v>
      </c>
      <c r="B569" s="160" t="s">
        <v>188</v>
      </c>
      <c r="C569" s="197" t="s">
        <v>185</v>
      </c>
      <c r="D569" s="316">
        <v>5.72</v>
      </c>
      <c r="E569" s="220"/>
      <c r="F569" s="241">
        <f t="shared" si="49"/>
        <v>0</v>
      </c>
      <c r="K569" s="295"/>
    </row>
    <row r="570" spans="1:11">
      <c r="A570" s="159">
        <v>6006</v>
      </c>
      <c r="B570" s="160" t="s">
        <v>205</v>
      </c>
      <c r="C570" s="197" t="s">
        <v>207</v>
      </c>
      <c r="D570" s="316">
        <v>63.2</v>
      </c>
      <c r="E570" s="220"/>
      <c r="F570" s="241">
        <f t="shared" si="49"/>
        <v>0</v>
      </c>
      <c r="K570" s="295"/>
    </row>
    <row r="571" spans="1:11" ht="24">
      <c r="A571" s="159">
        <v>6007</v>
      </c>
      <c r="B571" s="160" t="s">
        <v>210</v>
      </c>
      <c r="C571" s="197" t="s">
        <v>207</v>
      </c>
      <c r="D571" s="316">
        <v>0.4</v>
      </c>
      <c r="E571" s="220"/>
      <c r="F571" s="241">
        <f>+D571*E571</f>
        <v>0</v>
      </c>
      <c r="K571" s="295"/>
    </row>
    <row r="572" spans="1:11" ht="27.75" customHeight="1">
      <c r="A572" s="159">
        <v>6008</v>
      </c>
      <c r="B572" s="160" t="s">
        <v>211</v>
      </c>
      <c r="C572" s="161" t="s">
        <v>38</v>
      </c>
      <c r="D572" s="162">
        <v>17.68</v>
      </c>
      <c r="E572" s="220"/>
      <c r="F572" s="241">
        <f t="shared" ref="F572:F573" si="50">+D572*E572</f>
        <v>0</v>
      </c>
      <c r="G572" s="270"/>
      <c r="K572" s="295"/>
    </row>
    <row r="573" spans="1:11" ht="36">
      <c r="A573" s="159">
        <v>6009</v>
      </c>
      <c r="B573" s="160" t="s">
        <v>189</v>
      </c>
      <c r="C573" s="161" t="s">
        <v>38</v>
      </c>
      <c r="D573" s="162">
        <v>7.09</v>
      </c>
      <c r="E573" s="220"/>
      <c r="F573" s="241">
        <f t="shared" si="50"/>
        <v>0</v>
      </c>
      <c r="G573" s="270"/>
      <c r="K573" s="295"/>
    </row>
    <row r="574" spans="1:11">
      <c r="A574" s="163"/>
      <c r="B574" s="164" t="s">
        <v>2</v>
      </c>
      <c r="C574" s="165">
        <v>6000</v>
      </c>
      <c r="D574" s="166"/>
      <c r="E574" s="222"/>
      <c r="F574" s="223">
        <f>SUM(F565:F573)</f>
        <v>0</v>
      </c>
      <c r="G574" s="270"/>
      <c r="K574" s="295"/>
    </row>
    <row r="575" spans="1:11">
      <c r="A575" s="159"/>
      <c r="B575" s="151"/>
      <c r="C575" s="197"/>
      <c r="D575" s="198"/>
      <c r="E575" s="237"/>
      <c r="F575" s="238"/>
      <c r="K575" s="295"/>
    </row>
    <row r="576" spans="1:11">
      <c r="A576" s="191">
        <v>6100</v>
      </c>
      <c r="B576" s="196" t="s">
        <v>84</v>
      </c>
      <c r="C576" s="193"/>
      <c r="D576" s="194"/>
      <c r="E576" s="236"/>
      <c r="F576" s="221"/>
      <c r="G576" s="270"/>
      <c r="K576" s="295"/>
    </row>
    <row r="577" spans="1:11" ht="24">
      <c r="A577" s="159">
        <v>6101</v>
      </c>
      <c r="B577" s="160" t="s">
        <v>214</v>
      </c>
      <c r="C577" s="161" t="s">
        <v>22</v>
      </c>
      <c r="D577" s="162">
        <v>28.6</v>
      </c>
      <c r="E577" s="220"/>
      <c r="F577" s="241">
        <f>+D577*E577</f>
        <v>0</v>
      </c>
      <c r="G577" s="270"/>
      <c r="K577" s="295"/>
    </row>
    <row r="578" spans="1:11" ht="36">
      <c r="A578" s="159">
        <v>6101</v>
      </c>
      <c r="B578" s="160" t="s">
        <v>308</v>
      </c>
      <c r="C578" s="161" t="s">
        <v>22</v>
      </c>
      <c r="D578" s="316">
        <v>512</v>
      </c>
      <c r="E578" s="220"/>
      <c r="F578" s="241">
        <f>+D578*E578</f>
        <v>0</v>
      </c>
      <c r="G578" s="270"/>
      <c r="K578" s="295"/>
    </row>
    <row r="579" spans="1:11" ht="24">
      <c r="A579" s="159">
        <v>6102</v>
      </c>
      <c r="B579" s="160" t="s">
        <v>309</v>
      </c>
      <c r="C579" s="161" t="s">
        <v>22</v>
      </c>
      <c r="D579" s="162">
        <v>2.1</v>
      </c>
      <c r="E579" s="220"/>
      <c r="F579" s="241">
        <f>+D579*E579</f>
        <v>0</v>
      </c>
      <c r="G579" s="270"/>
      <c r="K579" s="295"/>
    </row>
    <row r="580" spans="1:11">
      <c r="A580" s="163"/>
      <c r="B580" s="164" t="s">
        <v>2</v>
      </c>
      <c r="C580" s="165">
        <v>6100</v>
      </c>
      <c r="D580" s="166"/>
      <c r="E580" s="222"/>
      <c r="F580" s="223">
        <f>SUM(F577:F579)</f>
        <v>0</v>
      </c>
      <c r="G580" s="270"/>
      <c r="K580" s="295"/>
    </row>
    <row r="581" spans="1:11">
      <c r="A581" s="184"/>
      <c r="B581" s="185"/>
      <c r="C581" s="195"/>
      <c r="D581" s="162"/>
      <c r="E581" s="220"/>
      <c r="F581" s="221"/>
      <c r="G581" s="270"/>
      <c r="K581" s="295"/>
    </row>
    <row r="582" spans="1:11">
      <c r="A582" s="191">
        <v>6200</v>
      </c>
      <c r="B582" s="153" t="s">
        <v>8</v>
      </c>
      <c r="C582" s="154"/>
      <c r="D582" s="162"/>
      <c r="E582" s="220"/>
      <c r="F582" s="221"/>
      <c r="G582" s="270"/>
      <c r="K582" s="295"/>
    </row>
    <row r="583" spans="1:11">
      <c r="A583" s="159">
        <v>6201</v>
      </c>
      <c r="B583" s="160" t="s">
        <v>208</v>
      </c>
      <c r="C583" s="161" t="s">
        <v>22</v>
      </c>
      <c r="D583" s="162">
        <v>57.2</v>
      </c>
      <c r="E583" s="220"/>
      <c r="F583" s="241">
        <f>+D583*E583</f>
        <v>0</v>
      </c>
      <c r="G583" s="270"/>
      <c r="K583" s="295"/>
    </row>
    <row r="584" spans="1:11">
      <c r="A584" s="159">
        <v>6202</v>
      </c>
      <c r="B584" s="160" t="s">
        <v>209</v>
      </c>
      <c r="C584" s="161" t="s">
        <v>22</v>
      </c>
      <c r="D584" s="162">
        <v>57.2</v>
      </c>
      <c r="E584" s="220"/>
      <c r="F584" s="241">
        <f>+D584*E584</f>
        <v>0</v>
      </c>
      <c r="G584" s="270"/>
      <c r="K584" s="295"/>
    </row>
    <row r="585" spans="1:11">
      <c r="A585" s="163"/>
      <c r="B585" s="164" t="s">
        <v>2</v>
      </c>
      <c r="C585" s="165">
        <v>6200</v>
      </c>
      <c r="D585" s="166"/>
      <c r="E585" s="222"/>
      <c r="F585" s="223">
        <f>SUM(F583:F584)</f>
        <v>0</v>
      </c>
      <c r="G585" s="270"/>
      <c r="K585" s="295"/>
    </row>
    <row r="586" spans="1:11">
      <c r="A586" s="167"/>
      <c r="B586" s="168"/>
      <c r="C586" s="169"/>
      <c r="D586" s="162"/>
      <c r="E586" s="220"/>
      <c r="F586" s="221"/>
      <c r="G586" s="270"/>
      <c r="K586" s="295"/>
    </row>
    <row r="587" spans="1:11">
      <c r="A587" s="191">
        <v>6300</v>
      </c>
      <c r="B587" s="196" t="s">
        <v>76</v>
      </c>
      <c r="C587" s="193"/>
      <c r="D587" s="194"/>
      <c r="E587" s="236"/>
      <c r="F587" s="221"/>
      <c r="G587" s="270"/>
      <c r="K587" s="295"/>
    </row>
    <row r="588" spans="1:11" ht="31.5" customHeight="1">
      <c r="A588" s="159">
        <v>6301</v>
      </c>
      <c r="B588" s="160" t="s">
        <v>311</v>
      </c>
      <c r="C588" s="161" t="s">
        <v>63</v>
      </c>
      <c r="D588" s="162">
        <v>1</v>
      </c>
      <c r="E588" s="220"/>
      <c r="F588" s="241">
        <f>+D588*E588</f>
        <v>0</v>
      </c>
      <c r="G588" s="270"/>
      <c r="K588" s="295"/>
    </row>
    <row r="589" spans="1:11">
      <c r="A589" s="163"/>
      <c r="B589" s="164" t="s">
        <v>2</v>
      </c>
      <c r="C589" s="165">
        <v>6300</v>
      </c>
      <c r="D589" s="166"/>
      <c r="E589" s="222"/>
      <c r="F589" s="223">
        <f>SUM(F588:F588)</f>
        <v>0</v>
      </c>
      <c r="G589" s="270"/>
      <c r="K589" s="295"/>
    </row>
    <row r="590" spans="1:11">
      <c r="A590" s="167"/>
      <c r="B590" s="168"/>
      <c r="C590" s="169"/>
      <c r="D590" s="189"/>
      <c r="E590" s="234"/>
      <c r="F590" s="235"/>
      <c r="G590" s="270"/>
      <c r="K590" s="295"/>
    </row>
    <row r="591" spans="1:11">
      <c r="A591" s="191">
        <v>6400</v>
      </c>
      <c r="B591" s="196" t="s">
        <v>11</v>
      </c>
      <c r="C591" s="193"/>
      <c r="D591" s="194"/>
      <c r="E591" s="236"/>
      <c r="F591" s="221"/>
      <c r="G591" s="270"/>
      <c r="K591" s="295"/>
    </row>
    <row r="592" spans="1:11">
      <c r="A592" s="159">
        <v>6401</v>
      </c>
      <c r="B592" s="160" t="s">
        <v>227</v>
      </c>
      <c r="C592" s="161" t="s">
        <v>22</v>
      </c>
      <c r="D592" s="162">
        <v>57.2</v>
      </c>
      <c r="E592" s="220"/>
      <c r="F592" s="241">
        <f>+D592*E592</f>
        <v>0</v>
      </c>
      <c r="G592" s="270"/>
      <c r="K592" s="295"/>
    </row>
    <row r="593" spans="1:11">
      <c r="A593" s="159">
        <v>6402</v>
      </c>
      <c r="B593" s="160" t="s">
        <v>312</v>
      </c>
      <c r="C593" s="161" t="s">
        <v>22</v>
      </c>
      <c r="D593" s="162">
        <v>924</v>
      </c>
      <c r="E593" s="220"/>
      <c r="F593" s="241">
        <f>+D593*E593</f>
        <v>0</v>
      </c>
      <c r="G593" s="270"/>
      <c r="K593" s="295"/>
    </row>
    <row r="594" spans="1:11">
      <c r="A594" s="163"/>
      <c r="B594" s="164" t="s">
        <v>2</v>
      </c>
      <c r="C594" s="165">
        <v>6400</v>
      </c>
      <c r="D594" s="166"/>
      <c r="E594" s="222"/>
      <c r="F594" s="223">
        <f>SUM(F592:F593)</f>
        <v>0</v>
      </c>
      <c r="G594" s="270"/>
      <c r="K594" s="295"/>
    </row>
    <row r="595" spans="1:11">
      <c r="A595" s="167"/>
      <c r="B595" s="168"/>
      <c r="C595" s="169"/>
      <c r="D595" s="189"/>
      <c r="E595" s="234"/>
      <c r="F595" s="235"/>
      <c r="G595" s="270"/>
      <c r="K595" s="295"/>
    </row>
    <row r="596" spans="1:11">
      <c r="A596" s="191">
        <v>6500</v>
      </c>
      <c r="B596" s="153" t="s">
        <v>9</v>
      </c>
      <c r="C596" s="154"/>
      <c r="D596" s="162"/>
      <c r="E596" s="220"/>
      <c r="F596" s="221"/>
      <c r="G596" s="270"/>
      <c r="K596" s="295"/>
    </row>
    <row r="597" spans="1:11" ht="24">
      <c r="A597" s="159">
        <v>6501</v>
      </c>
      <c r="B597" s="160" t="s">
        <v>150</v>
      </c>
      <c r="C597" s="197" t="s">
        <v>207</v>
      </c>
      <c r="D597" s="316">
        <v>924</v>
      </c>
      <c r="E597" s="220"/>
      <c r="F597" s="241">
        <f t="shared" ref="F597:F602" si="51">+D597*E597</f>
        <v>0</v>
      </c>
      <c r="K597" s="295"/>
    </row>
    <row r="598" spans="1:11">
      <c r="A598" s="159">
        <v>6502</v>
      </c>
      <c r="B598" s="160" t="s">
        <v>151</v>
      </c>
      <c r="C598" s="197" t="s">
        <v>185</v>
      </c>
      <c r="D598" s="316">
        <v>46.2</v>
      </c>
      <c r="E598" s="220"/>
      <c r="F598" s="241">
        <f t="shared" si="51"/>
        <v>0</v>
      </c>
      <c r="K598" s="295"/>
    </row>
    <row r="599" spans="1:11">
      <c r="A599" s="159">
        <v>6503</v>
      </c>
      <c r="B599" s="160" t="s">
        <v>313</v>
      </c>
      <c r="C599" s="197" t="s">
        <v>86</v>
      </c>
      <c r="D599" s="316">
        <v>2873.64</v>
      </c>
      <c r="E599" s="220"/>
      <c r="F599" s="241">
        <f>+D599*E599</f>
        <v>0</v>
      </c>
      <c r="K599" s="295"/>
    </row>
    <row r="600" spans="1:11">
      <c r="A600" s="159">
        <v>6504</v>
      </c>
      <c r="B600" s="160" t="s">
        <v>187</v>
      </c>
      <c r="C600" s="197" t="s">
        <v>185</v>
      </c>
      <c r="D600" s="316">
        <v>92.4</v>
      </c>
      <c r="E600" s="220"/>
      <c r="F600" s="241">
        <f t="shared" si="51"/>
        <v>0</v>
      </c>
      <c r="K600" s="295"/>
    </row>
    <row r="601" spans="1:11" ht="24">
      <c r="A601" s="159">
        <v>6505</v>
      </c>
      <c r="B601" s="160" t="s">
        <v>188</v>
      </c>
      <c r="C601" s="197" t="s">
        <v>185</v>
      </c>
      <c r="D601" s="316">
        <v>92.4</v>
      </c>
      <c r="E601" s="220"/>
      <c r="F601" s="241">
        <f t="shared" si="51"/>
        <v>0</v>
      </c>
      <c r="K601" s="295"/>
    </row>
    <row r="602" spans="1:11" ht="24">
      <c r="A602" s="159">
        <v>6506</v>
      </c>
      <c r="B602" s="160" t="s">
        <v>314</v>
      </c>
      <c r="C602" s="197" t="s">
        <v>207</v>
      </c>
      <c r="D602" s="316">
        <v>924</v>
      </c>
      <c r="E602" s="220"/>
      <c r="F602" s="241">
        <f t="shared" si="51"/>
        <v>0</v>
      </c>
      <c r="K602" s="295"/>
    </row>
    <row r="603" spans="1:11" ht="24">
      <c r="A603" s="159">
        <v>6507</v>
      </c>
      <c r="B603" s="160" t="s">
        <v>315</v>
      </c>
      <c r="C603" s="197" t="s">
        <v>85</v>
      </c>
      <c r="D603" s="316">
        <v>300</v>
      </c>
      <c r="E603" s="220"/>
      <c r="F603" s="241">
        <f>+D603*E603</f>
        <v>0</v>
      </c>
      <c r="K603" s="295"/>
    </row>
    <row r="604" spans="1:11">
      <c r="A604" s="163"/>
      <c r="B604" s="164" t="s">
        <v>2</v>
      </c>
      <c r="C604" s="165">
        <v>6500</v>
      </c>
      <c r="D604" s="166"/>
      <c r="E604" s="222"/>
      <c r="F604" s="223">
        <f>SUM(F597:F603)</f>
        <v>0</v>
      </c>
      <c r="G604" s="270"/>
      <c r="K604" s="295"/>
    </row>
    <row r="605" spans="1:11">
      <c r="A605" s="184"/>
      <c r="B605" s="185"/>
      <c r="C605" s="195"/>
      <c r="D605" s="162"/>
      <c r="E605" s="220"/>
      <c r="F605" s="221"/>
      <c r="G605" s="270"/>
      <c r="K605" s="295"/>
    </row>
    <row r="606" spans="1:11">
      <c r="A606" s="191">
        <v>6600</v>
      </c>
      <c r="B606" s="153" t="s">
        <v>17</v>
      </c>
      <c r="C606" s="154"/>
      <c r="D606" s="162"/>
      <c r="E606" s="220"/>
      <c r="F606" s="221"/>
      <c r="G606" s="270"/>
      <c r="K606" s="295"/>
    </row>
    <row r="607" spans="1:11" ht="36">
      <c r="A607" s="159">
        <v>6601</v>
      </c>
      <c r="B607" s="160" t="s">
        <v>254</v>
      </c>
      <c r="C607" s="161" t="s">
        <v>35</v>
      </c>
      <c r="D607" s="162">
        <v>1</v>
      </c>
      <c r="E607" s="220"/>
      <c r="F607" s="241">
        <f>+D607*E607</f>
        <v>0</v>
      </c>
      <c r="G607" s="270"/>
      <c r="K607" s="295"/>
    </row>
    <row r="608" spans="1:11">
      <c r="A608" s="159">
        <v>6602</v>
      </c>
      <c r="B608" s="160" t="s">
        <v>316</v>
      </c>
      <c r="C608" s="161" t="s">
        <v>35</v>
      </c>
      <c r="D608" s="162">
        <v>4</v>
      </c>
      <c r="E608" s="220"/>
      <c r="F608" s="241">
        <f>+D608*E608</f>
        <v>0</v>
      </c>
      <c r="G608" s="270"/>
      <c r="K608" s="295"/>
    </row>
    <row r="609" spans="1:11" ht="24">
      <c r="A609" s="159">
        <v>6603</v>
      </c>
      <c r="B609" s="160" t="s">
        <v>255</v>
      </c>
      <c r="C609" s="161" t="s">
        <v>34</v>
      </c>
      <c r="D609" s="162">
        <v>103.8</v>
      </c>
      <c r="E609" s="220"/>
      <c r="F609" s="241">
        <f t="shared" ref="F609:F624" si="52">+D609*E609</f>
        <v>0</v>
      </c>
      <c r="G609" s="270"/>
      <c r="K609" s="295"/>
    </row>
    <row r="610" spans="1:11" ht="24">
      <c r="A610" s="159">
        <v>6604</v>
      </c>
      <c r="B610" s="160" t="s">
        <v>199</v>
      </c>
      <c r="C610" s="161" t="s">
        <v>34</v>
      </c>
      <c r="D610" s="162">
        <v>15</v>
      </c>
      <c r="E610" s="220"/>
      <c r="F610" s="241">
        <f t="shared" si="52"/>
        <v>0</v>
      </c>
      <c r="G610" s="270"/>
      <c r="K610" s="295"/>
    </row>
    <row r="611" spans="1:11" ht="24">
      <c r="A611" s="159">
        <v>6605</v>
      </c>
      <c r="B611" s="160" t="s">
        <v>256</v>
      </c>
      <c r="C611" s="161" t="s">
        <v>35</v>
      </c>
      <c r="D611" s="162">
        <v>16</v>
      </c>
      <c r="E611" s="220"/>
      <c r="F611" s="241">
        <f t="shared" si="52"/>
        <v>0</v>
      </c>
      <c r="G611" s="270"/>
      <c r="K611" s="295"/>
    </row>
    <row r="612" spans="1:11" ht="36">
      <c r="A612" s="159">
        <v>6606</v>
      </c>
      <c r="B612" s="160" t="s">
        <v>257</v>
      </c>
      <c r="C612" s="161" t="s">
        <v>35</v>
      </c>
      <c r="D612" s="162">
        <v>1</v>
      </c>
      <c r="E612" s="220"/>
      <c r="F612" s="241">
        <f t="shared" si="52"/>
        <v>0</v>
      </c>
      <c r="G612" s="270"/>
      <c r="K612" s="295"/>
    </row>
    <row r="613" spans="1:11" ht="24">
      <c r="A613" s="159">
        <v>6607</v>
      </c>
      <c r="B613" s="160" t="s">
        <v>258</v>
      </c>
      <c r="C613" s="161" t="s">
        <v>35</v>
      </c>
      <c r="D613" s="162">
        <v>1</v>
      </c>
      <c r="E613" s="220"/>
      <c r="F613" s="241">
        <f t="shared" si="52"/>
        <v>0</v>
      </c>
      <c r="G613" s="270"/>
      <c r="K613" s="295"/>
    </row>
    <row r="614" spans="1:11" ht="24">
      <c r="A614" s="159">
        <v>6608</v>
      </c>
      <c r="B614" s="160" t="s">
        <v>259</v>
      </c>
      <c r="C614" s="161" t="s">
        <v>35</v>
      </c>
      <c r="D614" s="162">
        <v>1</v>
      </c>
      <c r="E614" s="220"/>
      <c r="F614" s="241">
        <f t="shared" si="52"/>
        <v>0</v>
      </c>
      <c r="G614" s="270"/>
      <c r="K614" s="295"/>
    </row>
    <row r="615" spans="1:11">
      <c r="A615" s="159">
        <v>6609</v>
      </c>
      <c r="B615" s="160" t="s">
        <v>260</v>
      </c>
      <c r="C615" s="161" t="s">
        <v>37</v>
      </c>
      <c r="D615" s="162">
        <v>0.5</v>
      </c>
      <c r="E615" s="220"/>
      <c r="F615" s="241">
        <f t="shared" si="52"/>
        <v>0</v>
      </c>
      <c r="G615" s="270"/>
      <c r="K615" s="295"/>
    </row>
    <row r="616" spans="1:11">
      <c r="A616" s="159">
        <v>6610</v>
      </c>
      <c r="B616" s="160" t="s">
        <v>194</v>
      </c>
      <c r="C616" s="161" t="s">
        <v>35</v>
      </c>
      <c r="D616" s="162">
        <v>1</v>
      </c>
      <c r="E616" s="220"/>
      <c r="F616" s="241">
        <f t="shared" si="52"/>
        <v>0</v>
      </c>
      <c r="G616" s="270"/>
      <c r="K616" s="295"/>
    </row>
    <row r="617" spans="1:11">
      <c r="A617" s="159">
        <v>6611</v>
      </c>
      <c r="B617" s="160" t="s">
        <v>261</v>
      </c>
      <c r="C617" s="161" t="s">
        <v>35</v>
      </c>
      <c r="D617" s="162">
        <v>3</v>
      </c>
      <c r="E617" s="220"/>
      <c r="F617" s="241">
        <f t="shared" si="52"/>
        <v>0</v>
      </c>
      <c r="G617" s="270"/>
      <c r="K617" s="295"/>
    </row>
    <row r="618" spans="1:11">
      <c r="A618" s="159">
        <v>6612</v>
      </c>
      <c r="B618" s="160" t="s">
        <v>264</v>
      </c>
      <c r="C618" s="161" t="s">
        <v>63</v>
      </c>
      <c r="D618" s="162">
        <v>1</v>
      </c>
      <c r="E618" s="220"/>
      <c r="F618" s="241">
        <f t="shared" si="52"/>
        <v>0</v>
      </c>
      <c r="G618" s="270"/>
      <c r="K618" s="295"/>
    </row>
    <row r="619" spans="1:11">
      <c r="A619" s="159">
        <v>6613</v>
      </c>
      <c r="B619" s="160" t="s">
        <v>267</v>
      </c>
      <c r="C619" s="161" t="s">
        <v>63</v>
      </c>
      <c r="D619" s="162">
        <v>2</v>
      </c>
      <c r="E619" s="220"/>
      <c r="F619" s="241">
        <f t="shared" si="52"/>
        <v>0</v>
      </c>
      <c r="G619" s="270"/>
      <c r="K619" s="295"/>
    </row>
    <row r="620" spans="1:11" ht="24">
      <c r="A620" s="159">
        <v>6614</v>
      </c>
      <c r="B620" s="160" t="s">
        <v>268</v>
      </c>
      <c r="C620" s="161" t="s">
        <v>34</v>
      </c>
      <c r="D620" s="162">
        <v>12.6</v>
      </c>
      <c r="E620" s="220"/>
      <c r="F620" s="241">
        <f t="shared" si="52"/>
        <v>0</v>
      </c>
      <c r="G620" s="270"/>
      <c r="K620" s="295"/>
    </row>
    <row r="621" spans="1:11" ht="24">
      <c r="A621" s="159">
        <v>6615</v>
      </c>
      <c r="B621" s="160" t="s">
        <v>269</v>
      </c>
      <c r="C621" s="161" t="s">
        <v>34</v>
      </c>
      <c r="D621" s="162">
        <v>201.6</v>
      </c>
      <c r="E621" s="220"/>
      <c r="F621" s="241">
        <f t="shared" si="52"/>
        <v>0</v>
      </c>
      <c r="G621" s="270"/>
      <c r="K621" s="295"/>
    </row>
    <row r="622" spans="1:11" ht="24">
      <c r="A622" s="159">
        <v>6616</v>
      </c>
      <c r="B622" s="160" t="s">
        <v>270</v>
      </c>
      <c r="C622" s="161" t="s">
        <v>34</v>
      </c>
      <c r="D622" s="162">
        <v>36</v>
      </c>
      <c r="E622" s="220"/>
      <c r="F622" s="241">
        <f t="shared" si="52"/>
        <v>0</v>
      </c>
      <c r="G622" s="270"/>
      <c r="K622" s="295"/>
    </row>
    <row r="623" spans="1:11" ht="24">
      <c r="A623" s="159">
        <v>6617</v>
      </c>
      <c r="B623" s="160" t="s">
        <v>271</v>
      </c>
      <c r="C623" s="161" t="s">
        <v>34</v>
      </c>
      <c r="D623" s="162">
        <v>45</v>
      </c>
      <c r="E623" s="220"/>
      <c r="F623" s="241">
        <f t="shared" si="52"/>
        <v>0</v>
      </c>
      <c r="G623" s="270"/>
      <c r="K623" s="295"/>
    </row>
    <row r="624" spans="1:11" ht="24">
      <c r="A624" s="159">
        <v>6618</v>
      </c>
      <c r="B624" s="160" t="s">
        <v>310</v>
      </c>
      <c r="C624" s="161" t="s">
        <v>35</v>
      </c>
      <c r="D624" s="162">
        <v>16</v>
      </c>
      <c r="E624" s="220"/>
      <c r="F624" s="241">
        <f t="shared" si="52"/>
        <v>0</v>
      </c>
      <c r="G624" s="270"/>
      <c r="K624" s="295"/>
    </row>
    <row r="625" spans="1:11">
      <c r="A625" s="163"/>
      <c r="B625" s="164" t="s">
        <v>2</v>
      </c>
      <c r="C625" s="165">
        <v>6600</v>
      </c>
      <c r="D625" s="166"/>
      <c r="E625" s="222"/>
      <c r="F625" s="223">
        <f>SUM(F607:F624)</f>
        <v>0</v>
      </c>
      <c r="G625" s="270"/>
      <c r="K625" s="295"/>
    </row>
    <row r="626" spans="1:11">
      <c r="A626" s="167"/>
      <c r="B626" s="168"/>
      <c r="C626" s="169"/>
      <c r="D626" s="162"/>
      <c r="E626" s="220"/>
      <c r="F626" s="221"/>
      <c r="G626" s="270"/>
      <c r="K626" s="295"/>
    </row>
    <row r="627" spans="1:11" ht="19.5">
      <c r="A627" s="211" t="s">
        <v>94</v>
      </c>
      <c r="B627" s="212" t="s">
        <v>89</v>
      </c>
      <c r="C627" s="213"/>
      <c r="D627" s="214"/>
      <c r="E627" s="232"/>
      <c r="F627" s="233"/>
      <c r="G627" s="270"/>
      <c r="K627" s="295"/>
    </row>
    <row r="628" spans="1:11">
      <c r="A628" s="184"/>
      <c r="B628" s="185"/>
      <c r="C628" s="195"/>
      <c r="D628" s="162"/>
      <c r="E628" s="220"/>
      <c r="F628" s="221"/>
      <c r="G628" s="270"/>
      <c r="K628" s="295"/>
    </row>
    <row r="629" spans="1:11">
      <c r="A629" s="191">
        <v>6700</v>
      </c>
      <c r="B629" s="182" t="s">
        <v>23</v>
      </c>
      <c r="C629" s="161"/>
      <c r="D629" s="162"/>
      <c r="E629" s="220"/>
      <c r="F629" s="221"/>
      <c r="G629" s="270"/>
      <c r="K629" s="295"/>
    </row>
    <row r="630" spans="1:11">
      <c r="A630" s="191"/>
      <c r="B630" s="182" t="s">
        <v>126</v>
      </c>
      <c r="C630" s="161"/>
      <c r="D630" s="162"/>
      <c r="E630" s="220"/>
      <c r="F630" s="221"/>
      <c r="G630" s="270"/>
      <c r="K630" s="295"/>
    </row>
    <row r="631" spans="1:11" ht="24">
      <c r="A631" s="159">
        <v>6701</v>
      </c>
      <c r="B631" s="160" t="s">
        <v>275</v>
      </c>
      <c r="C631" s="161" t="s">
        <v>34</v>
      </c>
      <c r="D631" s="162">
        <v>128</v>
      </c>
      <c r="E631" s="220"/>
      <c r="F631" s="241">
        <f t="shared" ref="F631:F635" si="53">+D631*E631</f>
        <v>0</v>
      </c>
      <c r="G631" s="270"/>
      <c r="K631" s="295"/>
    </row>
    <row r="632" spans="1:11" ht="24">
      <c r="A632" s="159">
        <v>6702</v>
      </c>
      <c r="B632" s="160" t="s">
        <v>276</v>
      </c>
      <c r="C632" s="161" t="s">
        <v>38</v>
      </c>
      <c r="D632" s="291">
        <v>4.5199999999999996</v>
      </c>
      <c r="E632" s="220"/>
      <c r="F632" s="241">
        <f t="shared" si="53"/>
        <v>0</v>
      </c>
      <c r="G632" s="270"/>
      <c r="K632" s="295"/>
    </row>
    <row r="633" spans="1:11" ht="24">
      <c r="A633" s="159">
        <v>6703</v>
      </c>
      <c r="B633" s="160" t="s">
        <v>188</v>
      </c>
      <c r="C633" s="161" t="s">
        <v>38</v>
      </c>
      <c r="D633" s="291">
        <v>4.5199999999999996</v>
      </c>
      <c r="E633" s="220"/>
      <c r="F633" s="241">
        <f t="shared" si="53"/>
        <v>0</v>
      </c>
      <c r="G633" s="270"/>
      <c r="K633" s="295"/>
    </row>
    <row r="634" spans="1:11" ht="24">
      <c r="A634" s="159">
        <v>6704</v>
      </c>
      <c r="B634" s="160" t="s">
        <v>204</v>
      </c>
      <c r="C634" s="161" t="s">
        <v>37</v>
      </c>
      <c r="D634" s="291">
        <v>231.2</v>
      </c>
      <c r="E634" s="220"/>
      <c r="F634" s="241">
        <f t="shared" si="53"/>
        <v>0</v>
      </c>
      <c r="G634" s="270"/>
      <c r="K634" s="295"/>
    </row>
    <row r="635" spans="1:11" ht="24">
      <c r="A635" s="159">
        <v>6705</v>
      </c>
      <c r="B635" s="160" t="s">
        <v>277</v>
      </c>
      <c r="C635" s="161" t="s">
        <v>37</v>
      </c>
      <c r="D635" s="291">
        <v>29.7</v>
      </c>
      <c r="E635" s="220"/>
      <c r="F635" s="241">
        <f t="shared" si="53"/>
        <v>0</v>
      </c>
      <c r="G635" s="270"/>
      <c r="K635" s="295"/>
    </row>
    <row r="636" spans="1:11">
      <c r="A636" s="159"/>
      <c r="B636" s="182" t="s">
        <v>127</v>
      </c>
      <c r="C636" s="161"/>
      <c r="D636" s="291"/>
      <c r="E636" s="220"/>
      <c r="F636" s="241"/>
      <c r="G636" s="270"/>
      <c r="K636" s="295"/>
    </row>
    <row r="637" spans="1:11" ht="22.5" customHeight="1">
      <c r="A637" s="159">
        <v>6706</v>
      </c>
      <c r="B637" s="160" t="s">
        <v>159</v>
      </c>
      <c r="C637" s="161" t="s">
        <v>38</v>
      </c>
      <c r="D637" s="162">
        <v>34.630000000000003</v>
      </c>
      <c r="E637" s="220"/>
      <c r="F637" s="241">
        <f t="shared" ref="F637:F645" si="54">+D637*E637</f>
        <v>0</v>
      </c>
      <c r="G637" s="270"/>
      <c r="K637" s="295"/>
    </row>
    <row r="638" spans="1:11" ht="22.5" customHeight="1">
      <c r="A638" s="159">
        <v>6707</v>
      </c>
      <c r="B638" s="160" t="s">
        <v>186</v>
      </c>
      <c r="C638" s="161" t="s">
        <v>38</v>
      </c>
      <c r="D638" s="162">
        <v>1.78</v>
      </c>
      <c r="E638" s="220"/>
      <c r="F638" s="241">
        <f t="shared" si="54"/>
        <v>0</v>
      </c>
      <c r="G638" s="270"/>
      <c r="K638" s="295"/>
    </row>
    <row r="639" spans="1:11" ht="24">
      <c r="A639" s="159">
        <v>6708</v>
      </c>
      <c r="B639" s="160" t="s">
        <v>204</v>
      </c>
      <c r="C639" s="161" t="s">
        <v>37</v>
      </c>
      <c r="D639" s="162">
        <v>1074</v>
      </c>
      <c r="E639" s="220"/>
      <c r="F639" s="241">
        <f t="shared" si="54"/>
        <v>0</v>
      </c>
      <c r="G639" s="270"/>
      <c r="K639" s="295"/>
    </row>
    <row r="640" spans="1:11">
      <c r="A640" s="159">
        <v>6709</v>
      </c>
      <c r="B640" s="160" t="s">
        <v>187</v>
      </c>
      <c r="C640" s="161" t="s">
        <v>38</v>
      </c>
      <c r="D640" s="162">
        <v>8.9499999999999993</v>
      </c>
      <c r="E640" s="220"/>
      <c r="F640" s="241">
        <f t="shared" si="54"/>
        <v>0</v>
      </c>
      <c r="G640" s="270"/>
      <c r="K640" s="295"/>
    </row>
    <row r="641" spans="1:11" ht="24">
      <c r="A641" s="159">
        <v>6710</v>
      </c>
      <c r="B641" s="160" t="s">
        <v>188</v>
      </c>
      <c r="C641" s="161" t="s">
        <v>38</v>
      </c>
      <c r="D641" s="162">
        <v>8.9499999999999993</v>
      </c>
      <c r="E641" s="220"/>
      <c r="F641" s="241">
        <f t="shared" si="54"/>
        <v>0</v>
      </c>
      <c r="G641" s="270"/>
      <c r="K641" s="295"/>
    </row>
    <row r="642" spans="1:11">
      <c r="A642" s="159">
        <v>6711</v>
      </c>
      <c r="B642" s="160" t="s">
        <v>205</v>
      </c>
      <c r="C642" s="161" t="s">
        <v>22</v>
      </c>
      <c r="D642" s="162">
        <v>87.5</v>
      </c>
      <c r="E642" s="220"/>
      <c r="F642" s="241">
        <f t="shared" si="54"/>
        <v>0</v>
      </c>
      <c r="G642" s="270"/>
      <c r="K642" s="295"/>
    </row>
    <row r="643" spans="1:11" ht="24">
      <c r="A643" s="159">
        <v>6712</v>
      </c>
      <c r="B643" s="160" t="s">
        <v>210</v>
      </c>
      <c r="C643" s="197" t="s">
        <v>207</v>
      </c>
      <c r="D643" s="198">
        <v>26.22</v>
      </c>
      <c r="E643" s="220"/>
      <c r="F643" s="241">
        <f t="shared" si="54"/>
        <v>0</v>
      </c>
      <c r="K643" s="295"/>
    </row>
    <row r="644" spans="1:11" ht="27.75" customHeight="1">
      <c r="A644" s="159">
        <v>6713</v>
      </c>
      <c r="B644" s="160" t="s">
        <v>211</v>
      </c>
      <c r="C644" s="161" t="s">
        <v>38</v>
      </c>
      <c r="D644" s="162">
        <v>23.9</v>
      </c>
      <c r="E644" s="220"/>
      <c r="F644" s="241">
        <f t="shared" si="54"/>
        <v>0</v>
      </c>
      <c r="G644" s="270"/>
      <c r="K644" s="295"/>
    </row>
    <row r="645" spans="1:11" ht="36">
      <c r="A645" s="159">
        <v>6714</v>
      </c>
      <c r="B645" s="160" t="s">
        <v>189</v>
      </c>
      <c r="C645" s="161" t="s">
        <v>38</v>
      </c>
      <c r="D645" s="162">
        <v>10.73</v>
      </c>
      <c r="E645" s="220"/>
      <c r="F645" s="241">
        <f t="shared" si="54"/>
        <v>0</v>
      </c>
      <c r="G645" s="270"/>
      <c r="K645" s="295"/>
    </row>
    <row r="646" spans="1:11">
      <c r="A646" s="163"/>
      <c r="B646" s="164" t="s">
        <v>2</v>
      </c>
      <c r="C646" s="165">
        <v>6700</v>
      </c>
      <c r="D646" s="166"/>
      <c r="E646" s="222"/>
      <c r="F646" s="223">
        <f>SUM(F631:F645)</f>
        <v>0</v>
      </c>
      <c r="G646" s="270"/>
      <c r="K646" s="295"/>
    </row>
    <row r="647" spans="1:11">
      <c r="A647" s="184"/>
      <c r="B647" s="185"/>
      <c r="C647" s="186"/>
      <c r="D647" s="162"/>
      <c r="E647" s="220"/>
      <c r="F647" s="221"/>
      <c r="G647" s="270"/>
      <c r="K647" s="295"/>
    </row>
    <row r="648" spans="1:11">
      <c r="A648" s="191">
        <v>6800</v>
      </c>
      <c r="B648" s="153" t="s">
        <v>3</v>
      </c>
      <c r="C648" s="154"/>
      <c r="D648" s="162"/>
      <c r="E648" s="220"/>
      <c r="F648" s="221"/>
      <c r="G648" s="270"/>
      <c r="K648" s="295"/>
    </row>
    <row r="649" spans="1:11">
      <c r="A649" s="159"/>
      <c r="B649" s="183" t="s">
        <v>109</v>
      </c>
      <c r="C649" s="161"/>
      <c r="D649" s="291"/>
      <c r="E649" s="220"/>
      <c r="F649" s="241"/>
      <c r="G649" s="270"/>
      <c r="K649" s="295"/>
    </row>
    <row r="650" spans="1:11">
      <c r="A650" s="159">
        <v>6801</v>
      </c>
      <c r="B650" s="160" t="s">
        <v>212</v>
      </c>
      <c r="C650" s="161" t="s">
        <v>22</v>
      </c>
      <c r="D650" s="291">
        <v>554.16</v>
      </c>
      <c r="E650" s="220"/>
      <c r="F650" s="241">
        <f t="shared" ref="F650:F653" si="55">+D650*E650</f>
        <v>0</v>
      </c>
      <c r="G650" s="270"/>
      <c r="K650" s="295"/>
    </row>
    <row r="651" spans="1:11" ht="24">
      <c r="A651" s="159">
        <v>6802</v>
      </c>
      <c r="B651" s="160" t="s">
        <v>204</v>
      </c>
      <c r="C651" s="161" t="s">
        <v>37</v>
      </c>
      <c r="D651" s="291">
        <v>10636.3</v>
      </c>
      <c r="E651" s="220"/>
      <c r="F651" s="241">
        <f t="shared" si="55"/>
        <v>0</v>
      </c>
      <c r="G651" s="270"/>
      <c r="K651" s="295"/>
    </row>
    <row r="652" spans="1:11">
      <c r="A652" s="159">
        <v>6803</v>
      </c>
      <c r="B652" s="160" t="s">
        <v>187</v>
      </c>
      <c r="C652" s="161" t="s">
        <v>38</v>
      </c>
      <c r="D652" s="291">
        <v>84.68</v>
      </c>
      <c r="E652" s="220"/>
      <c r="F652" s="241">
        <f t="shared" si="55"/>
        <v>0</v>
      </c>
      <c r="G652" s="270"/>
      <c r="K652" s="295"/>
    </row>
    <row r="653" spans="1:11" ht="24">
      <c r="A653" s="159">
        <v>6804</v>
      </c>
      <c r="B653" s="160" t="s">
        <v>213</v>
      </c>
      <c r="C653" s="161" t="s">
        <v>38</v>
      </c>
      <c r="D653" s="291">
        <v>84.68</v>
      </c>
      <c r="E653" s="220"/>
      <c r="F653" s="241">
        <f t="shared" si="55"/>
        <v>0</v>
      </c>
      <c r="G653" s="270"/>
      <c r="K653" s="295"/>
    </row>
    <row r="654" spans="1:11">
      <c r="A654" s="159"/>
      <c r="B654" s="183" t="s">
        <v>135</v>
      </c>
      <c r="C654" s="161"/>
      <c r="D654" s="162"/>
      <c r="E654" s="220"/>
      <c r="F654" s="241"/>
      <c r="G654" s="270"/>
      <c r="K654" s="295"/>
    </row>
    <row r="655" spans="1:11" ht="24">
      <c r="A655" s="159">
        <v>6805</v>
      </c>
      <c r="B655" s="160" t="s">
        <v>317</v>
      </c>
      <c r="C655" s="161" t="s">
        <v>37</v>
      </c>
      <c r="D655" s="162">
        <v>29046.28</v>
      </c>
      <c r="E655" s="220"/>
      <c r="F655" s="241">
        <f t="shared" ref="F655" si="56">+D655*E655</f>
        <v>0</v>
      </c>
      <c r="G655" s="270"/>
      <c r="K655" s="295"/>
    </row>
    <row r="656" spans="1:11">
      <c r="A656" s="163"/>
      <c r="B656" s="164" t="s">
        <v>2</v>
      </c>
      <c r="C656" s="165">
        <v>6800</v>
      </c>
      <c r="D656" s="166"/>
      <c r="E656" s="222"/>
      <c r="F656" s="223">
        <f>SUM(F649:F655)</f>
        <v>0</v>
      </c>
      <c r="G656" s="270"/>
      <c r="K656" s="295"/>
    </row>
    <row r="657" spans="1:11">
      <c r="A657" s="184"/>
      <c r="B657" s="185"/>
      <c r="C657" s="186"/>
      <c r="D657" s="162"/>
      <c r="E657" s="220"/>
      <c r="F657" s="221"/>
      <c r="G657" s="270"/>
      <c r="K657" s="295"/>
    </row>
    <row r="658" spans="1:11">
      <c r="A658" s="191">
        <v>6900</v>
      </c>
      <c r="B658" s="153" t="s">
        <v>6</v>
      </c>
      <c r="C658" s="154"/>
      <c r="D658" s="162"/>
      <c r="E658" s="220"/>
      <c r="F658" s="221"/>
      <c r="G658" s="270"/>
      <c r="K658" s="295"/>
    </row>
    <row r="659" spans="1:11" ht="24">
      <c r="A659" s="159">
        <v>6901</v>
      </c>
      <c r="B659" s="160" t="s">
        <v>214</v>
      </c>
      <c r="C659" s="161" t="s">
        <v>22</v>
      </c>
      <c r="D659" s="162">
        <v>904.4</v>
      </c>
      <c r="E659" s="220"/>
      <c r="F659" s="241">
        <f>+D659*E659</f>
        <v>0</v>
      </c>
      <c r="G659" s="270"/>
      <c r="K659" s="295"/>
    </row>
    <row r="660" spans="1:11">
      <c r="A660" s="163"/>
      <c r="B660" s="164" t="s">
        <v>2</v>
      </c>
      <c r="C660" s="165">
        <v>6900</v>
      </c>
      <c r="D660" s="166"/>
      <c r="E660" s="222"/>
      <c r="F660" s="223">
        <f>SUM(F659:F659)</f>
        <v>0</v>
      </c>
      <c r="G660" s="270"/>
      <c r="K660" s="295"/>
    </row>
    <row r="661" spans="1:11">
      <c r="A661" s="184"/>
      <c r="B661" s="185"/>
      <c r="C661" s="186"/>
      <c r="D661" s="162"/>
      <c r="E661" s="220"/>
      <c r="F661" s="221"/>
      <c r="G661" s="270"/>
      <c r="K661" s="295"/>
    </row>
    <row r="662" spans="1:11">
      <c r="A662" s="191">
        <v>7000</v>
      </c>
      <c r="B662" s="153" t="s">
        <v>7</v>
      </c>
      <c r="C662" s="154"/>
      <c r="D662" s="162"/>
      <c r="E662" s="220"/>
      <c r="F662" s="221"/>
      <c r="G662" s="270"/>
      <c r="K662" s="295"/>
    </row>
    <row r="663" spans="1:11" ht="36">
      <c r="A663" s="159">
        <v>7001</v>
      </c>
      <c r="B663" s="160" t="s">
        <v>318</v>
      </c>
      <c r="C663" s="161" t="s">
        <v>22</v>
      </c>
      <c r="D663" s="162">
        <v>57</v>
      </c>
      <c r="E663" s="220"/>
      <c r="F663" s="241">
        <f>+D663*E663</f>
        <v>0</v>
      </c>
      <c r="G663" s="270"/>
      <c r="K663" s="295"/>
    </row>
    <row r="664" spans="1:11">
      <c r="A664" s="159"/>
      <c r="B664" s="160"/>
      <c r="C664" s="161"/>
      <c r="D664" s="162"/>
      <c r="E664" s="220"/>
      <c r="F664" s="241"/>
      <c r="G664" s="270"/>
      <c r="K664" s="295"/>
    </row>
    <row r="665" spans="1:11">
      <c r="A665" s="163"/>
      <c r="B665" s="164" t="s">
        <v>2</v>
      </c>
      <c r="C665" s="165">
        <v>7000</v>
      </c>
      <c r="D665" s="166"/>
      <c r="E665" s="222"/>
      <c r="F665" s="223">
        <f>SUM(F663:F663)</f>
        <v>0</v>
      </c>
      <c r="G665" s="270"/>
      <c r="K665" s="295"/>
    </row>
    <row r="666" spans="1:11">
      <c r="A666" s="184"/>
      <c r="B666" s="185"/>
      <c r="C666" s="186"/>
      <c r="D666" s="162"/>
      <c r="E666" s="220"/>
      <c r="F666" s="221"/>
      <c r="G666" s="270"/>
      <c r="K666" s="295"/>
    </row>
    <row r="667" spans="1:11">
      <c r="A667" s="191">
        <v>7100</v>
      </c>
      <c r="B667" s="153" t="s">
        <v>8</v>
      </c>
      <c r="C667" s="154"/>
      <c r="D667" s="162"/>
      <c r="E667" s="220"/>
      <c r="F667" s="221"/>
      <c r="G667" s="270"/>
      <c r="K667" s="295"/>
    </row>
    <row r="668" spans="1:11">
      <c r="A668" s="159">
        <v>7101</v>
      </c>
      <c r="B668" s="160" t="s">
        <v>208</v>
      </c>
      <c r="C668" s="161" t="s">
        <v>22</v>
      </c>
      <c r="D668" s="162">
        <v>1808.8</v>
      </c>
      <c r="E668" s="220"/>
      <c r="F668" s="241">
        <f t="shared" ref="F668:F669" si="57">+D668*E668</f>
        <v>0</v>
      </c>
      <c r="G668" s="270"/>
      <c r="K668" s="295"/>
    </row>
    <row r="669" spans="1:11">
      <c r="A669" s="159">
        <v>7102</v>
      </c>
      <c r="B669" s="160" t="s">
        <v>209</v>
      </c>
      <c r="C669" s="161" t="s">
        <v>22</v>
      </c>
      <c r="D669" s="162">
        <v>1808.8</v>
      </c>
      <c r="E669" s="220"/>
      <c r="F669" s="241">
        <f t="shared" si="57"/>
        <v>0</v>
      </c>
      <c r="G669" s="270"/>
      <c r="K669" s="295"/>
    </row>
    <row r="670" spans="1:11">
      <c r="A670" s="163"/>
      <c r="B670" s="164" t="s">
        <v>2</v>
      </c>
      <c r="C670" s="165">
        <v>7100</v>
      </c>
      <c r="D670" s="166"/>
      <c r="E670" s="222"/>
      <c r="F670" s="223">
        <f>SUM(F668:F669)</f>
        <v>0</v>
      </c>
      <c r="G670" s="270"/>
      <c r="K670" s="295"/>
    </row>
    <row r="671" spans="1:11">
      <c r="A671" s="167"/>
      <c r="B671" s="168"/>
      <c r="C671" s="169"/>
      <c r="D671" s="162"/>
      <c r="E671" s="220"/>
      <c r="F671" s="221"/>
      <c r="G671" s="270"/>
      <c r="K671" s="295"/>
    </row>
    <row r="672" spans="1:11">
      <c r="A672" s="191">
        <v>7200</v>
      </c>
      <c r="B672" s="153" t="s">
        <v>9</v>
      </c>
      <c r="C672" s="154"/>
      <c r="D672" s="162"/>
      <c r="E672" s="220"/>
      <c r="F672" s="221"/>
      <c r="G672" s="270"/>
      <c r="K672" s="295"/>
    </row>
    <row r="673" spans="1:11" ht="24">
      <c r="A673" s="159">
        <v>7201</v>
      </c>
      <c r="B673" s="160" t="s">
        <v>150</v>
      </c>
      <c r="C673" s="197" t="s">
        <v>207</v>
      </c>
      <c r="D673" s="198">
        <v>904.4</v>
      </c>
      <c r="E673" s="220"/>
      <c r="F673" s="241">
        <f t="shared" ref="F673:F674" si="58">+D673*E673</f>
        <v>0</v>
      </c>
      <c r="K673" s="295"/>
    </row>
    <row r="674" spans="1:11">
      <c r="A674" s="159">
        <v>7202</v>
      </c>
      <c r="B674" s="160" t="s">
        <v>151</v>
      </c>
      <c r="C674" s="197" t="s">
        <v>185</v>
      </c>
      <c r="D674" s="198">
        <v>45.22</v>
      </c>
      <c r="E674" s="220"/>
      <c r="F674" s="241">
        <f t="shared" si="58"/>
        <v>0</v>
      </c>
      <c r="K674" s="295"/>
    </row>
    <row r="675" spans="1:11">
      <c r="A675" s="159">
        <v>7203</v>
      </c>
      <c r="B675" s="160" t="s">
        <v>313</v>
      </c>
      <c r="C675" s="197" t="s">
        <v>86</v>
      </c>
      <c r="D675" s="198">
        <v>2812.68</v>
      </c>
      <c r="E675" s="220"/>
      <c r="F675" s="241">
        <f>+D675*E675</f>
        <v>0</v>
      </c>
      <c r="K675" s="295"/>
    </row>
    <row r="676" spans="1:11">
      <c r="A676" s="159">
        <v>7204</v>
      </c>
      <c r="B676" s="160" t="s">
        <v>187</v>
      </c>
      <c r="C676" s="197" t="s">
        <v>185</v>
      </c>
      <c r="D676" s="198">
        <v>90.44</v>
      </c>
      <c r="E676" s="220"/>
      <c r="F676" s="241">
        <f t="shared" ref="F676:F678" si="59">+D676*E676</f>
        <v>0</v>
      </c>
      <c r="K676" s="295"/>
    </row>
    <row r="677" spans="1:11" ht="24">
      <c r="A677" s="159">
        <v>7205</v>
      </c>
      <c r="B677" s="160" t="s">
        <v>188</v>
      </c>
      <c r="C677" s="197" t="s">
        <v>185</v>
      </c>
      <c r="D677" s="316">
        <v>90.44</v>
      </c>
      <c r="E677" s="220"/>
      <c r="F677" s="241">
        <f t="shared" si="59"/>
        <v>0</v>
      </c>
      <c r="K677" s="295"/>
    </row>
    <row r="678" spans="1:11" ht="24">
      <c r="A678" s="159">
        <v>7206</v>
      </c>
      <c r="B678" s="160" t="s">
        <v>314</v>
      </c>
      <c r="C678" s="197" t="s">
        <v>207</v>
      </c>
      <c r="D678" s="316">
        <v>904.4</v>
      </c>
      <c r="E678" s="220"/>
      <c r="F678" s="241">
        <f t="shared" si="59"/>
        <v>0</v>
      </c>
      <c r="K678" s="295"/>
    </row>
    <row r="679" spans="1:11" ht="24">
      <c r="A679" s="159">
        <v>7207</v>
      </c>
      <c r="B679" s="160" t="s">
        <v>315</v>
      </c>
      <c r="C679" s="197" t="s">
        <v>85</v>
      </c>
      <c r="D679" s="316">
        <v>300</v>
      </c>
      <c r="E679" s="220"/>
      <c r="F679" s="241">
        <f>+D679*E679</f>
        <v>0</v>
      </c>
      <c r="K679" s="295"/>
    </row>
    <row r="680" spans="1:11">
      <c r="A680" s="163"/>
      <c r="B680" s="164" t="s">
        <v>2</v>
      </c>
      <c r="C680" s="165">
        <v>7200</v>
      </c>
      <c r="D680" s="166"/>
      <c r="E680" s="222"/>
      <c r="F680" s="223">
        <f>SUM(F673:F679)</f>
        <v>0</v>
      </c>
      <c r="G680" s="270"/>
      <c r="K680" s="295"/>
    </row>
    <row r="681" spans="1:11">
      <c r="A681" s="167"/>
      <c r="B681" s="168"/>
      <c r="C681" s="169"/>
      <c r="D681" s="162"/>
      <c r="E681" s="220"/>
      <c r="F681" s="221"/>
      <c r="G681" s="270"/>
      <c r="K681" s="295"/>
    </row>
    <row r="682" spans="1:11">
      <c r="A682" s="191">
        <v>7300</v>
      </c>
      <c r="B682" s="153" t="s">
        <v>52</v>
      </c>
      <c r="C682" s="154"/>
      <c r="D682" s="162"/>
      <c r="E682" s="220"/>
      <c r="F682" s="221"/>
      <c r="G682" s="270"/>
      <c r="K682" s="295"/>
    </row>
    <row r="683" spans="1:11" ht="36">
      <c r="A683" s="159">
        <v>7301</v>
      </c>
      <c r="B683" s="160" t="s">
        <v>308</v>
      </c>
      <c r="C683" s="161" t="s">
        <v>22</v>
      </c>
      <c r="D683" s="162">
        <v>57</v>
      </c>
      <c r="E683" s="220"/>
      <c r="F683" s="241">
        <f t="shared" ref="F683:F684" si="60">+D683*E683</f>
        <v>0</v>
      </c>
      <c r="G683" s="270"/>
      <c r="K683" s="295"/>
    </row>
    <row r="684" spans="1:11" ht="24">
      <c r="A684" s="159">
        <v>7302</v>
      </c>
      <c r="B684" s="160" t="s">
        <v>309</v>
      </c>
      <c r="C684" s="161" t="s">
        <v>22</v>
      </c>
      <c r="D684" s="162">
        <v>3.52</v>
      </c>
      <c r="E684" s="220"/>
      <c r="F684" s="241">
        <f t="shared" si="60"/>
        <v>0</v>
      </c>
      <c r="G684" s="270"/>
      <c r="K684" s="295"/>
    </row>
    <row r="685" spans="1:11">
      <c r="A685" s="163"/>
      <c r="B685" s="164" t="s">
        <v>2</v>
      </c>
      <c r="C685" s="165">
        <v>7300</v>
      </c>
      <c r="D685" s="166"/>
      <c r="E685" s="222"/>
      <c r="F685" s="223">
        <f>SUM(F683:F684)</f>
        <v>0</v>
      </c>
      <c r="G685" s="270"/>
      <c r="K685" s="295"/>
    </row>
    <row r="686" spans="1:11">
      <c r="A686" s="167"/>
      <c r="B686" s="168"/>
      <c r="C686" s="169"/>
      <c r="D686" s="162"/>
      <c r="E686" s="220"/>
      <c r="F686" s="221"/>
      <c r="G686" s="270"/>
      <c r="K686" s="295"/>
    </row>
    <row r="687" spans="1:11">
      <c r="A687" s="191">
        <v>7400</v>
      </c>
      <c r="B687" s="153" t="s">
        <v>11</v>
      </c>
      <c r="C687" s="154"/>
      <c r="D687" s="162"/>
      <c r="E687" s="220"/>
      <c r="F687" s="221"/>
      <c r="G687" s="270"/>
      <c r="K687" s="295"/>
    </row>
    <row r="688" spans="1:11">
      <c r="A688" s="159">
        <v>7401</v>
      </c>
      <c r="B688" s="160" t="s">
        <v>227</v>
      </c>
      <c r="C688" s="161" t="s">
        <v>22</v>
      </c>
      <c r="D688" s="162">
        <v>1808.8</v>
      </c>
      <c r="E688" s="220"/>
      <c r="F688" s="241">
        <f>+D688*E688</f>
        <v>0</v>
      </c>
      <c r="G688" s="270"/>
      <c r="K688" s="295"/>
    </row>
    <row r="689" spans="1:11">
      <c r="A689" s="159">
        <v>7402</v>
      </c>
      <c r="B689" s="160" t="s">
        <v>312</v>
      </c>
      <c r="C689" s="161" t="s">
        <v>22</v>
      </c>
      <c r="D689" s="162">
        <v>904.4</v>
      </c>
      <c r="E689" s="220"/>
      <c r="F689" s="241">
        <f>+D689*E689</f>
        <v>0</v>
      </c>
      <c r="G689" s="270"/>
      <c r="K689" s="295"/>
    </row>
    <row r="690" spans="1:11" ht="31.5" customHeight="1">
      <c r="A690" s="159">
        <v>7403</v>
      </c>
      <c r="B690" s="160" t="s">
        <v>319</v>
      </c>
      <c r="C690" s="161" t="s">
        <v>37</v>
      </c>
      <c r="D690" s="162">
        <v>29046.28</v>
      </c>
      <c r="E690" s="220"/>
      <c r="F690" s="241">
        <f>+D690*E690</f>
        <v>0</v>
      </c>
      <c r="G690" s="270"/>
      <c r="K690" s="295"/>
    </row>
    <row r="691" spans="1:11">
      <c r="A691" s="163"/>
      <c r="B691" s="164" t="s">
        <v>2</v>
      </c>
      <c r="C691" s="165">
        <v>7400</v>
      </c>
      <c r="D691" s="166"/>
      <c r="E691" s="222"/>
      <c r="F691" s="223">
        <f>SUM(F688:F690)</f>
        <v>0</v>
      </c>
      <c r="G691" s="270"/>
      <c r="J691" s="287"/>
      <c r="K691" s="295"/>
    </row>
    <row r="692" spans="1:11" s="287" customFormat="1">
      <c r="A692" s="167"/>
      <c r="B692" s="168"/>
      <c r="C692" s="169"/>
      <c r="D692" s="189"/>
      <c r="E692" s="234"/>
      <c r="F692" s="235"/>
      <c r="G692" s="290"/>
      <c r="J692" s="269"/>
      <c r="K692" s="295"/>
    </row>
    <row r="693" spans="1:11">
      <c r="A693" s="191">
        <v>7500</v>
      </c>
      <c r="B693" s="153" t="s">
        <v>13</v>
      </c>
      <c r="C693" s="154"/>
      <c r="D693" s="162"/>
      <c r="E693" s="220"/>
      <c r="F693" s="221"/>
      <c r="G693" s="270"/>
      <c r="K693" s="295"/>
    </row>
    <row r="694" spans="1:11">
      <c r="A694" s="152"/>
      <c r="B694" s="153" t="s">
        <v>14</v>
      </c>
      <c r="C694" s="154"/>
      <c r="D694" s="162"/>
      <c r="E694" s="220"/>
      <c r="F694" s="221"/>
      <c r="G694" s="270"/>
      <c r="K694" s="295"/>
    </row>
    <row r="695" spans="1:11" ht="24">
      <c r="A695" s="159">
        <v>7501</v>
      </c>
      <c r="B695" s="160" t="s">
        <v>241</v>
      </c>
      <c r="C695" s="161" t="s">
        <v>34</v>
      </c>
      <c r="D695" s="162">
        <v>50</v>
      </c>
      <c r="E695" s="220"/>
      <c r="F695" s="241">
        <f t="shared" ref="F695:F697" si="61">+D695*E695</f>
        <v>0</v>
      </c>
      <c r="G695" s="270"/>
      <c r="K695" s="295"/>
    </row>
    <row r="696" spans="1:11" ht="24">
      <c r="A696" s="159">
        <v>7502</v>
      </c>
      <c r="B696" s="160" t="s">
        <v>243</v>
      </c>
      <c r="C696" s="161" t="s">
        <v>35</v>
      </c>
      <c r="D696" s="162">
        <v>1</v>
      </c>
      <c r="E696" s="220"/>
      <c r="F696" s="241">
        <f t="shared" si="61"/>
        <v>0</v>
      </c>
      <c r="G696" s="270"/>
      <c r="K696" s="295"/>
    </row>
    <row r="697" spans="1:11" ht="24">
      <c r="A697" s="159">
        <v>7503</v>
      </c>
      <c r="B697" s="160" t="s">
        <v>320</v>
      </c>
      <c r="C697" s="161" t="s">
        <v>35</v>
      </c>
      <c r="D697" s="162">
        <v>2</v>
      </c>
      <c r="E697" s="220"/>
      <c r="F697" s="241">
        <f t="shared" si="61"/>
        <v>0</v>
      </c>
      <c r="G697" s="270"/>
      <c r="K697" s="295"/>
    </row>
    <row r="698" spans="1:11">
      <c r="A698" s="159"/>
      <c r="B698" s="182" t="s">
        <v>16</v>
      </c>
      <c r="C698" s="161"/>
      <c r="D698" s="162"/>
      <c r="E698" s="220"/>
      <c r="F698" s="241"/>
      <c r="G698" s="270"/>
      <c r="K698" s="295"/>
    </row>
    <row r="699" spans="1:11" ht="36">
      <c r="A699" s="159">
        <v>7504</v>
      </c>
      <c r="B699" s="160" t="s">
        <v>288</v>
      </c>
      <c r="C699" s="161" t="s">
        <v>34</v>
      </c>
      <c r="D699" s="162">
        <v>170</v>
      </c>
      <c r="E699" s="220"/>
      <c r="F699" s="241">
        <f>+D699*E699</f>
        <v>0</v>
      </c>
      <c r="G699" s="270"/>
      <c r="K699" s="295"/>
    </row>
    <row r="700" spans="1:11">
      <c r="A700" s="159">
        <v>7505</v>
      </c>
      <c r="B700" s="160" t="s">
        <v>253</v>
      </c>
      <c r="C700" s="161" t="s">
        <v>35</v>
      </c>
      <c r="D700" s="162">
        <v>13</v>
      </c>
      <c r="E700" s="220"/>
      <c r="F700" s="241">
        <f t="shared" ref="F700" si="62">+D700*E700</f>
        <v>0</v>
      </c>
      <c r="G700" s="270"/>
      <c r="K700" s="295"/>
    </row>
    <row r="701" spans="1:11">
      <c r="A701" s="159">
        <v>7506</v>
      </c>
      <c r="B701" s="160" t="s">
        <v>321</v>
      </c>
      <c r="C701" s="161" t="s">
        <v>35</v>
      </c>
      <c r="D701" s="162">
        <v>12</v>
      </c>
      <c r="E701" s="220"/>
      <c r="F701" s="241">
        <f t="shared" ref="F701" si="63">+D701*E701</f>
        <v>0</v>
      </c>
      <c r="G701" s="270"/>
      <c r="K701" s="295"/>
    </row>
    <row r="702" spans="1:11">
      <c r="A702" s="163"/>
      <c r="B702" s="164" t="s">
        <v>2</v>
      </c>
      <c r="C702" s="165">
        <v>7500</v>
      </c>
      <c r="D702" s="166"/>
      <c r="E702" s="222"/>
      <c r="F702" s="223">
        <f>SUM(F695:F701)</f>
        <v>0</v>
      </c>
      <c r="G702" s="270"/>
      <c r="K702" s="295"/>
    </row>
    <row r="703" spans="1:11">
      <c r="A703" s="167"/>
      <c r="B703" s="174"/>
      <c r="C703" s="154"/>
      <c r="D703" s="162"/>
      <c r="E703" s="220"/>
      <c r="F703" s="221"/>
      <c r="G703" s="270"/>
      <c r="K703" s="295"/>
    </row>
    <row r="704" spans="1:11">
      <c r="A704" s="191">
        <v>7600</v>
      </c>
      <c r="B704" s="153" t="s">
        <v>17</v>
      </c>
      <c r="C704" s="154"/>
      <c r="D704" s="162"/>
      <c r="E704" s="220"/>
      <c r="F704" s="221"/>
      <c r="G704" s="270"/>
      <c r="K704" s="295"/>
    </row>
    <row r="705" spans="1:11" ht="36">
      <c r="A705" s="159">
        <v>7601</v>
      </c>
      <c r="B705" s="160" t="s">
        <v>254</v>
      </c>
      <c r="C705" s="161" t="s">
        <v>35</v>
      </c>
      <c r="D705" s="162">
        <v>1</v>
      </c>
      <c r="E705" s="220"/>
      <c r="F705" s="241">
        <f>+D705*E705</f>
        <v>0</v>
      </c>
      <c r="G705" s="270"/>
      <c r="K705" s="295"/>
    </row>
    <row r="706" spans="1:11" ht="24">
      <c r="A706" s="159">
        <v>7602</v>
      </c>
      <c r="B706" s="160" t="s">
        <v>255</v>
      </c>
      <c r="C706" s="161" t="s">
        <v>34</v>
      </c>
      <c r="D706" s="162">
        <v>103.8</v>
      </c>
      <c r="E706" s="220"/>
      <c r="F706" s="241">
        <f t="shared" ref="F706:F721" si="64">+D706*E706</f>
        <v>0</v>
      </c>
      <c r="G706" s="270"/>
      <c r="K706" s="295"/>
    </row>
    <row r="707" spans="1:11" ht="24">
      <c r="A707" s="159">
        <v>7603</v>
      </c>
      <c r="B707" s="160" t="s">
        <v>199</v>
      </c>
      <c r="C707" s="161" t="s">
        <v>34</v>
      </c>
      <c r="D707" s="162">
        <v>15</v>
      </c>
      <c r="E707" s="220"/>
      <c r="F707" s="241">
        <f t="shared" si="64"/>
        <v>0</v>
      </c>
      <c r="G707" s="270"/>
      <c r="K707" s="295"/>
    </row>
    <row r="708" spans="1:11" ht="24">
      <c r="A708" s="159">
        <v>7604</v>
      </c>
      <c r="B708" s="160" t="s">
        <v>256</v>
      </c>
      <c r="C708" s="161" t="s">
        <v>35</v>
      </c>
      <c r="D708" s="162">
        <v>16</v>
      </c>
      <c r="E708" s="220"/>
      <c r="F708" s="241">
        <f t="shared" si="64"/>
        <v>0</v>
      </c>
      <c r="G708" s="270"/>
      <c r="K708" s="295"/>
    </row>
    <row r="709" spans="1:11" ht="36">
      <c r="A709" s="159">
        <v>7605</v>
      </c>
      <c r="B709" s="160" t="s">
        <v>257</v>
      </c>
      <c r="C709" s="161" t="s">
        <v>35</v>
      </c>
      <c r="D709" s="162">
        <v>1</v>
      </c>
      <c r="E709" s="220"/>
      <c r="F709" s="241">
        <f t="shared" si="64"/>
        <v>0</v>
      </c>
      <c r="G709" s="270"/>
      <c r="K709" s="295"/>
    </row>
    <row r="710" spans="1:11" ht="24">
      <c r="A710" s="159">
        <v>7606</v>
      </c>
      <c r="B710" s="160" t="s">
        <v>258</v>
      </c>
      <c r="C710" s="161" t="s">
        <v>35</v>
      </c>
      <c r="D710" s="162">
        <v>1</v>
      </c>
      <c r="E710" s="220"/>
      <c r="F710" s="241">
        <f t="shared" si="64"/>
        <v>0</v>
      </c>
      <c r="G710" s="270"/>
      <c r="K710" s="295"/>
    </row>
    <row r="711" spans="1:11" ht="24">
      <c r="A711" s="159">
        <v>7607</v>
      </c>
      <c r="B711" s="160" t="s">
        <v>259</v>
      </c>
      <c r="C711" s="161" t="s">
        <v>35</v>
      </c>
      <c r="D711" s="162">
        <v>1</v>
      </c>
      <c r="E711" s="220"/>
      <c r="F711" s="241">
        <f t="shared" si="64"/>
        <v>0</v>
      </c>
      <c r="G711" s="270"/>
      <c r="K711" s="295"/>
    </row>
    <row r="712" spans="1:11">
      <c r="A712" s="159">
        <v>7608</v>
      </c>
      <c r="B712" s="160" t="s">
        <v>260</v>
      </c>
      <c r="C712" s="161" t="s">
        <v>37</v>
      </c>
      <c r="D712" s="162">
        <v>0.5</v>
      </c>
      <c r="E712" s="220"/>
      <c r="F712" s="241">
        <f t="shared" si="64"/>
        <v>0</v>
      </c>
      <c r="G712" s="270"/>
      <c r="K712" s="295"/>
    </row>
    <row r="713" spans="1:11">
      <c r="A713" s="159">
        <v>7609</v>
      </c>
      <c r="B713" s="160" t="s">
        <v>194</v>
      </c>
      <c r="C713" s="161" t="s">
        <v>35</v>
      </c>
      <c r="D713" s="162">
        <v>1</v>
      </c>
      <c r="E713" s="220"/>
      <c r="F713" s="241">
        <f t="shared" si="64"/>
        <v>0</v>
      </c>
      <c r="G713" s="270"/>
      <c r="K713" s="295"/>
    </row>
    <row r="714" spans="1:11">
      <c r="A714" s="159">
        <v>7610</v>
      </c>
      <c r="B714" s="160" t="s">
        <v>261</v>
      </c>
      <c r="C714" s="161" t="s">
        <v>35</v>
      </c>
      <c r="D714" s="162">
        <v>3</v>
      </c>
      <c r="E714" s="220"/>
      <c r="F714" s="241">
        <f t="shared" si="64"/>
        <v>0</v>
      </c>
      <c r="G714" s="270"/>
      <c r="K714" s="295"/>
    </row>
    <row r="715" spans="1:11">
      <c r="A715" s="159">
        <v>7611</v>
      </c>
      <c r="B715" s="160" t="s">
        <v>264</v>
      </c>
      <c r="C715" s="161" t="s">
        <v>63</v>
      </c>
      <c r="D715" s="162">
        <v>1</v>
      </c>
      <c r="E715" s="220"/>
      <c r="F715" s="241">
        <f t="shared" si="64"/>
        <v>0</v>
      </c>
      <c r="G715" s="270"/>
      <c r="K715" s="295"/>
    </row>
    <row r="716" spans="1:11">
      <c r="A716" s="159">
        <v>7612</v>
      </c>
      <c r="B716" s="160" t="s">
        <v>267</v>
      </c>
      <c r="C716" s="161" t="s">
        <v>63</v>
      </c>
      <c r="D716" s="162">
        <v>2</v>
      </c>
      <c r="E716" s="220"/>
      <c r="F716" s="241">
        <f t="shared" si="64"/>
        <v>0</v>
      </c>
      <c r="G716" s="270"/>
      <c r="K716" s="295"/>
    </row>
    <row r="717" spans="1:11" ht="24">
      <c r="A717" s="159">
        <v>7613</v>
      </c>
      <c r="B717" s="160" t="s">
        <v>268</v>
      </c>
      <c r="C717" s="161" t="s">
        <v>34</v>
      </c>
      <c r="D717" s="162">
        <v>12.6</v>
      </c>
      <c r="E717" s="220"/>
      <c r="F717" s="241">
        <f t="shared" si="64"/>
        <v>0</v>
      </c>
      <c r="G717" s="270"/>
      <c r="K717" s="295"/>
    </row>
    <row r="718" spans="1:11" ht="24">
      <c r="A718" s="159">
        <v>7614</v>
      </c>
      <c r="B718" s="160" t="s">
        <v>269</v>
      </c>
      <c r="C718" s="161" t="s">
        <v>34</v>
      </c>
      <c r="D718" s="162">
        <v>201.6</v>
      </c>
      <c r="E718" s="220"/>
      <c r="F718" s="241">
        <f t="shared" si="64"/>
        <v>0</v>
      </c>
      <c r="G718" s="270"/>
      <c r="K718" s="295"/>
    </row>
    <row r="719" spans="1:11" ht="24">
      <c r="A719" s="159">
        <v>7615</v>
      </c>
      <c r="B719" s="160" t="s">
        <v>270</v>
      </c>
      <c r="C719" s="161" t="s">
        <v>34</v>
      </c>
      <c r="D719" s="162">
        <v>36</v>
      </c>
      <c r="E719" s="220"/>
      <c r="F719" s="241">
        <f t="shared" si="64"/>
        <v>0</v>
      </c>
      <c r="G719" s="270"/>
      <c r="K719" s="295"/>
    </row>
    <row r="720" spans="1:11" ht="24">
      <c r="A720" s="159">
        <v>7616</v>
      </c>
      <c r="B720" s="160" t="s">
        <v>271</v>
      </c>
      <c r="C720" s="161" t="s">
        <v>34</v>
      </c>
      <c r="D720" s="162">
        <v>45</v>
      </c>
      <c r="E720" s="220"/>
      <c r="F720" s="241">
        <f t="shared" si="64"/>
        <v>0</v>
      </c>
      <c r="G720" s="270"/>
      <c r="K720" s="295"/>
    </row>
    <row r="721" spans="1:11" ht="24">
      <c r="A721" s="159">
        <v>7617</v>
      </c>
      <c r="B721" s="160" t="s">
        <v>310</v>
      </c>
      <c r="C721" s="161" t="s">
        <v>35</v>
      </c>
      <c r="D721" s="162">
        <v>16</v>
      </c>
      <c r="E721" s="220"/>
      <c r="F721" s="241">
        <f t="shared" si="64"/>
        <v>0</v>
      </c>
      <c r="G721" s="270"/>
      <c r="K721" s="295"/>
    </row>
    <row r="722" spans="1:11">
      <c r="A722" s="163"/>
      <c r="B722" s="164" t="s">
        <v>2</v>
      </c>
      <c r="C722" s="165">
        <v>7600</v>
      </c>
      <c r="D722" s="166"/>
      <c r="E722" s="222"/>
      <c r="F722" s="223">
        <f>SUM(F705:F721)</f>
        <v>0</v>
      </c>
      <c r="G722" s="270"/>
      <c r="J722" s="287"/>
      <c r="K722" s="295"/>
    </row>
    <row r="723" spans="1:11" s="287" customFormat="1">
      <c r="A723" s="167"/>
      <c r="B723" s="168"/>
      <c r="C723" s="169"/>
      <c r="D723" s="189"/>
      <c r="E723" s="234"/>
      <c r="F723" s="235"/>
      <c r="G723" s="290"/>
      <c r="J723" s="269"/>
      <c r="K723" s="295"/>
    </row>
    <row r="724" spans="1:11">
      <c r="A724" s="191">
        <v>7700</v>
      </c>
      <c r="B724" s="153" t="s">
        <v>105</v>
      </c>
      <c r="C724" s="154"/>
      <c r="D724" s="162"/>
      <c r="E724" s="220"/>
      <c r="F724" s="221"/>
      <c r="G724" s="270"/>
      <c r="K724" s="295"/>
    </row>
    <row r="725" spans="1:11">
      <c r="A725" s="159">
        <v>7701</v>
      </c>
      <c r="B725" s="160" t="s">
        <v>291</v>
      </c>
      <c r="C725" s="197" t="s">
        <v>85</v>
      </c>
      <c r="D725" s="198">
        <v>450</v>
      </c>
      <c r="E725" s="220"/>
      <c r="F725" s="241">
        <f t="shared" ref="F725:F734" si="65">+D725*E725</f>
        <v>0</v>
      </c>
      <c r="K725" s="295"/>
    </row>
    <row r="726" spans="1:11" ht="24">
      <c r="A726" s="159">
        <v>7702</v>
      </c>
      <c r="B726" s="160" t="s">
        <v>292</v>
      </c>
      <c r="C726" s="197" t="s">
        <v>19</v>
      </c>
      <c r="D726" s="198">
        <v>2</v>
      </c>
      <c r="E726" s="220"/>
      <c r="F726" s="241">
        <f t="shared" si="65"/>
        <v>0</v>
      </c>
      <c r="K726" s="295"/>
    </row>
    <row r="727" spans="1:11">
      <c r="A727" s="159">
        <v>7703</v>
      </c>
      <c r="B727" s="160" t="s">
        <v>293</v>
      </c>
      <c r="C727" s="197" t="s">
        <v>85</v>
      </c>
      <c r="D727" s="198">
        <v>6</v>
      </c>
      <c r="E727" s="220"/>
      <c r="F727" s="241">
        <f t="shared" si="65"/>
        <v>0</v>
      </c>
      <c r="K727" s="295"/>
    </row>
    <row r="728" spans="1:11">
      <c r="A728" s="159">
        <v>7704</v>
      </c>
      <c r="B728" s="160" t="s">
        <v>294</v>
      </c>
      <c r="C728" s="197" t="s">
        <v>19</v>
      </c>
      <c r="D728" s="198">
        <v>2</v>
      </c>
      <c r="E728" s="220"/>
      <c r="F728" s="241">
        <f t="shared" si="65"/>
        <v>0</v>
      </c>
      <c r="K728" s="295"/>
    </row>
    <row r="729" spans="1:11">
      <c r="A729" s="159">
        <v>7705</v>
      </c>
      <c r="B729" s="160" t="s">
        <v>295</v>
      </c>
      <c r="C729" s="197" t="s">
        <v>19</v>
      </c>
      <c r="D729" s="198">
        <v>2</v>
      </c>
      <c r="E729" s="220"/>
      <c r="F729" s="241">
        <f t="shared" si="65"/>
        <v>0</v>
      </c>
      <c r="K729" s="295"/>
    </row>
    <row r="730" spans="1:11" ht="24">
      <c r="A730" s="159">
        <v>7706</v>
      </c>
      <c r="B730" s="160" t="s">
        <v>296</v>
      </c>
      <c r="C730" s="197" t="s">
        <v>19</v>
      </c>
      <c r="D730" s="198">
        <v>2</v>
      </c>
      <c r="E730" s="220"/>
      <c r="F730" s="241">
        <f t="shared" si="65"/>
        <v>0</v>
      </c>
      <c r="K730" s="295"/>
    </row>
    <row r="731" spans="1:11">
      <c r="A731" s="159">
        <v>7707</v>
      </c>
      <c r="B731" s="160" t="s">
        <v>297</v>
      </c>
      <c r="C731" s="197" t="s">
        <v>85</v>
      </c>
      <c r="D731" s="198">
        <v>225</v>
      </c>
      <c r="E731" s="220"/>
      <c r="F731" s="241">
        <f t="shared" si="65"/>
        <v>0</v>
      </c>
      <c r="K731" s="295"/>
    </row>
    <row r="732" spans="1:11" ht="24">
      <c r="A732" s="159">
        <v>7708</v>
      </c>
      <c r="B732" s="160" t="s">
        <v>298</v>
      </c>
      <c r="C732" s="161" t="s">
        <v>35</v>
      </c>
      <c r="D732" s="162">
        <v>30</v>
      </c>
      <c r="E732" s="220"/>
      <c r="F732" s="241">
        <f t="shared" si="65"/>
        <v>0</v>
      </c>
      <c r="G732" s="270"/>
      <c r="K732" s="295"/>
    </row>
    <row r="733" spans="1:11" ht="24">
      <c r="A733" s="159">
        <v>7709</v>
      </c>
      <c r="B733" s="160" t="s">
        <v>299</v>
      </c>
      <c r="C733" s="161" t="s">
        <v>35</v>
      </c>
      <c r="D733" s="162">
        <v>60</v>
      </c>
      <c r="E733" s="220"/>
      <c r="F733" s="241">
        <f t="shared" si="65"/>
        <v>0</v>
      </c>
      <c r="G733" s="270"/>
      <c r="K733" s="295"/>
    </row>
    <row r="734" spans="1:11">
      <c r="A734" s="159">
        <v>7710</v>
      </c>
      <c r="B734" s="160" t="s">
        <v>300</v>
      </c>
      <c r="C734" s="161" t="s">
        <v>35</v>
      </c>
      <c r="D734" s="162">
        <v>30</v>
      </c>
      <c r="E734" s="220"/>
      <c r="F734" s="241">
        <f t="shared" si="65"/>
        <v>0</v>
      </c>
      <c r="G734" s="270"/>
      <c r="K734" s="295"/>
    </row>
    <row r="735" spans="1:11">
      <c r="A735" s="163"/>
      <c r="B735" s="164" t="s">
        <v>2</v>
      </c>
      <c r="C735" s="165">
        <v>7700</v>
      </c>
      <c r="D735" s="166"/>
      <c r="E735" s="222"/>
      <c r="F735" s="223">
        <f>SUM(F725:F734)</f>
        <v>0</v>
      </c>
      <c r="G735" s="270"/>
      <c r="K735" s="295"/>
    </row>
    <row r="736" spans="1:11">
      <c r="A736" s="159"/>
      <c r="B736" s="151"/>
      <c r="C736" s="197"/>
      <c r="D736" s="198"/>
      <c r="E736" s="237"/>
      <c r="F736" s="238"/>
      <c r="K736" s="295"/>
    </row>
    <row r="737" spans="1:11">
      <c r="A737" s="191">
        <v>7800</v>
      </c>
      <c r="B737" s="196" t="s">
        <v>106</v>
      </c>
      <c r="C737" s="193"/>
      <c r="D737" s="194"/>
      <c r="E737" s="236"/>
      <c r="F737" s="221"/>
      <c r="G737" s="270"/>
      <c r="K737" s="295"/>
    </row>
    <row r="738" spans="1:11" ht="48">
      <c r="A738" s="159">
        <v>7801</v>
      </c>
      <c r="B738" s="160" t="s">
        <v>301</v>
      </c>
      <c r="C738" s="161" t="s">
        <v>35</v>
      </c>
      <c r="D738" s="162">
        <v>1</v>
      </c>
      <c r="E738" s="220"/>
      <c r="F738" s="241">
        <f t="shared" ref="F738:F741" si="66">+D738*E738</f>
        <v>0</v>
      </c>
      <c r="K738" s="295"/>
    </row>
    <row r="739" spans="1:11" ht="24">
      <c r="A739" s="159">
        <v>7802</v>
      </c>
      <c r="B739" s="160" t="s">
        <v>302</v>
      </c>
      <c r="C739" s="161" t="s">
        <v>35</v>
      </c>
      <c r="D739" s="162">
        <v>2</v>
      </c>
      <c r="E739" s="220"/>
      <c r="F739" s="241">
        <f t="shared" si="66"/>
        <v>0</v>
      </c>
      <c r="G739" s="270"/>
      <c r="K739" s="295"/>
    </row>
    <row r="740" spans="1:11" ht="24">
      <c r="A740" s="159">
        <v>7803</v>
      </c>
      <c r="B740" s="160" t="s">
        <v>303</v>
      </c>
      <c r="C740" s="161" t="s">
        <v>35</v>
      </c>
      <c r="D740" s="162">
        <v>2</v>
      </c>
      <c r="E740" s="220"/>
      <c r="F740" s="241">
        <f t="shared" si="66"/>
        <v>0</v>
      </c>
      <c r="G740" s="270"/>
      <c r="K740" s="295"/>
    </row>
    <row r="741" spans="1:11" ht="36">
      <c r="A741" s="159">
        <v>7804</v>
      </c>
      <c r="B741" s="160" t="s">
        <v>304</v>
      </c>
      <c r="C741" s="161" t="s">
        <v>35</v>
      </c>
      <c r="D741" s="162">
        <v>0.12</v>
      </c>
      <c r="E741" s="220"/>
      <c r="F741" s="241">
        <f t="shared" si="66"/>
        <v>0</v>
      </c>
      <c r="G741" s="270"/>
      <c r="K741" s="295"/>
    </row>
    <row r="742" spans="1:11">
      <c r="A742" s="163"/>
      <c r="B742" s="164" t="s">
        <v>2</v>
      </c>
      <c r="C742" s="165">
        <v>7800</v>
      </c>
      <c r="D742" s="166"/>
      <c r="E742" s="222"/>
      <c r="F742" s="223">
        <f>SUM(F738:F741)</f>
        <v>0</v>
      </c>
      <c r="G742" s="270"/>
      <c r="K742" s="295"/>
    </row>
    <row r="743" spans="1:11">
      <c r="A743" s="184"/>
      <c r="B743" s="185"/>
      <c r="C743" s="195"/>
      <c r="D743" s="162"/>
      <c r="E743" s="220"/>
      <c r="F743" s="221"/>
      <c r="G743" s="270"/>
      <c r="K743" s="295"/>
    </row>
    <row r="744" spans="1:11">
      <c r="A744" s="191">
        <v>7900</v>
      </c>
      <c r="B744" s="196" t="s">
        <v>76</v>
      </c>
      <c r="C744" s="154"/>
      <c r="D744" s="162"/>
      <c r="E744" s="220"/>
      <c r="F744" s="221"/>
      <c r="G744" s="270"/>
      <c r="K744" s="295"/>
    </row>
    <row r="745" spans="1:11" ht="27" customHeight="1">
      <c r="A745" s="159">
        <v>7901</v>
      </c>
      <c r="B745" s="160" t="s">
        <v>311</v>
      </c>
      <c r="C745" s="197" t="s">
        <v>322</v>
      </c>
      <c r="D745" s="198">
        <v>1</v>
      </c>
      <c r="E745" s="220"/>
      <c r="F745" s="241">
        <f t="shared" ref="F745:F746" si="67">+D745*E745</f>
        <v>0</v>
      </c>
      <c r="K745" s="295"/>
    </row>
    <row r="746" spans="1:11" ht="24">
      <c r="A746" s="159">
        <v>7902</v>
      </c>
      <c r="B746" s="160" t="s">
        <v>323</v>
      </c>
      <c r="C746" s="197" t="s">
        <v>19</v>
      </c>
      <c r="D746" s="198">
        <v>2</v>
      </c>
      <c r="E746" s="220"/>
      <c r="F746" s="241">
        <f t="shared" si="67"/>
        <v>0</v>
      </c>
      <c r="K746" s="295"/>
    </row>
    <row r="747" spans="1:11">
      <c r="A747" s="159">
        <v>7903</v>
      </c>
      <c r="B747" s="160" t="s">
        <v>324</v>
      </c>
      <c r="C747" s="197" t="s">
        <v>322</v>
      </c>
      <c r="D747" s="198">
        <v>1</v>
      </c>
      <c r="E747" s="220"/>
      <c r="F747" s="241">
        <f>+D747*E747</f>
        <v>0</v>
      </c>
      <c r="K747" s="295"/>
    </row>
    <row r="748" spans="1:11">
      <c r="A748" s="163"/>
      <c r="B748" s="164" t="s">
        <v>2</v>
      </c>
      <c r="C748" s="165">
        <v>7900</v>
      </c>
      <c r="D748" s="166"/>
      <c r="E748" s="222"/>
      <c r="F748" s="223">
        <f>SUM(F745:F747)</f>
        <v>0</v>
      </c>
      <c r="G748" s="270"/>
      <c r="K748" s="295"/>
    </row>
    <row r="749" spans="1:11">
      <c r="A749" s="184"/>
      <c r="B749" s="185"/>
      <c r="C749" s="195"/>
      <c r="D749" s="162"/>
      <c r="E749" s="220"/>
      <c r="F749" s="221"/>
      <c r="G749" s="270"/>
      <c r="K749" s="295"/>
    </row>
    <row r="750" spans="1:11" ht="19.5">
      <c r="A750" s="211" t="s">
        <v>96</v>
      </c>
      <c r="B750" s="212" t="s">
        <v>95</v>
      </c>
      <c r="C750" s="213"/>
      <c r="D750" s="214"/>
      <c r="E750" s="232"/>
      <c r="F750" s="233"/>
      <c r="G750" s="270"/>
      <c r="K750" s="295"/>
    </row>
    <row r="751" spans="1:11">
      <c r="A751" s="184"/>
      <c r="B751" s="185"/>
      <c r="C751" s="195"/>
      <c r="D751" s="162"/>
      <c r="E751" s="220"/>
      <c r="F751" s="221"/>
      <c r="G751" s="270"/>
      <c r="K751" s="295"/>
    </row>
    <row r="752" spans="1:11">
      <c r="A752" s="191">
        <v>8000</v>
      </c>
      <c r="B752" s="182" t="s">
        <v>119</v>
      </c>
      <c r="C752" s="161"/>
      <c r="D752" s="162"/>
      <c r="E752" s="220"/>
      <c r="F752" s="221"/>
      <c r="G752" s="270"/>
      <c r="K752" s="295"/>
    </row>
    <row r="753" spans="1:11">
      <c r="A753" s="191"/>
      <c r="B753" s="183" t="s">
        <v>121</v>
      </c>
      <c r="C753" s="161"/>
      <c r="D753" s="162"/>
      <c r="E753" s="220"/>
      <c r="F753" s="221"/>
      <c r="G753" s="270"/>
      <c r="K753" s="295"/>
    </row>
    <row r="754" spans="1:11" ht="22.5" customHeight="1">
      <c r="A754" s="159">
        <v>8001</v>
      </c>
      <c r="B754" s="160" t="s">
        <v>159</v>
      </c>
      <c r="C754" s="161" t="s">
        <v>38</v>
      </c>
      <c r="D754" s="162">
        <v>18.87</v>
      </c>
      <c r="E754" s="220"/>
      <c r="F754" s="241">
        <f t="shared" ref="F754:F761" si="68">+D754*E754</f>
        <v>0</v>
      </c>
      <c r="G754" s="270"/>
      <c r="K754" s="295"/>
    </row>
    <row r="755" spans="1:11" ht="22.5" customHeight="1">
      <c r="A755" s="159">
        <v>8002</v>
      </c>
      <c r="B755" s="160" t="s">
        <v>186</v>
      </c>
      <c r="C755" s="161" t="s">
        <v>38</v>
      </c>
      <c r="D755" s="162">
        <v>0.93</v>
      </c>
      <c r="E755" s="220"/>
      <c r="F755" s="241">
        <f t="shared" si="68"/>
        <v>0</v>
      </c>
      <c r="G755" s="270"/>
      <c r="K755" s="295"/>
    </row>
    <row r="756" spans="1:11">
      <c r="A756" s="159">
        <v>8003</v>
      </c>
      <c r="B756" s="160" t="s">
        <v>187</v>
      </c>
      <c r="C756" s="161" t="s">
        <v>38</v>
      </c>
      <c r="D756" s="162">
        <v>6.02</v>
      </c>
      <c r="E756" s="220"/>
      <c r="F756" s="241">
        <f t="shared" si="68"/>
        <v>0</v>
      </c>
      <c r="G756" s="270"/>
      <c r="K756" s="295"/>
    </row>
    <row r="757" spans="1:11" ht="24">
      <c r="A757" s="159">
        <v>8004</v>
      </c>
      <c r="B757" s="160" t="s">
        <v>188</v>
      </c>
      <c r="C757" s="161" t="s">
        <v>38</v>
      </c>
      <c r="D757" s="162">
        <v>6.02</v>
      </c>
      <c r="E757" s="220"/>
      <c r="F757" s="241">
        <f t="shared" si="68"/>
        <v>0</v>
      </c>
      <c r="G757" s="270"/>
      <c r="K757" s="295"/>
    </row>
    <row r="758" spans="1:11">
      <c r="A758" s="159">
        <v>8005</v>
      </c>
      <c r="B758" s="160" t="s">
        <v>205</v>
      </c>
      <c r="C758" s="161" t="s">
        <v>22</v>
      </c>
      <c r="D758" s="162">
        <v>97.72</v>
      </c>
      <c r="E758" s="220"/>
      <c r="F758" s="241">
        <f t="shared" si="68"/>
        <v>0</v>
      </c>
      <c r="G758" s="270"/>
      <c r="K758" s="295"/>
    </row>
    <row r="759" spans="1:11" ht="24">
      <c r="A759" s="159">
        <v>8006</v>
      </c>
      <c r="B759" s="160" t="s">
        <v>210</v>
      </c>
      <c r="C759" s="161" t="s">
        <v>22</v>
      </c>
      <c r="D759" s="198">
        <v>56.72</v>
      </c>
      <c r="E759" s="220"/>
      <c r="F759" s="241">
        <f t="shared" si="68"/>
        <v>0</v>
      </c>
      <c r="K759" s="295"/>
    </row>
    <row r="760" spans="1:11" ht="27.75" customHeight="1">
      <c r="A760" s="159">
        <v>8007</v>
      </c>
      <c r="B760" s="160" t="s">
        <v>211</v>
      </c>
      <c r="C760" s="161" t="s">
        <v>38</v>
      </c>
      <c r="D760" s="162">
        <v>56.72</v>
      </c>
      <c r="E760" s="220"/>
      <c r="F760" s="241">
        <f t="shared" si="68"/>
        <v>0</v>
      </c>
      <c r="G760" s="270"/>
      <c r="K760" s="295"/>
    </row>
    <row r="761" spans="1:11" ht="36">
      <c r="A761" s="159">
        <v>8008</v>
      </c>
      <c r="B761" s="160" t="s">
        <v>189</v>
      </c>
      <c r="C761" s="161" t="s">
        <v>38</v>
      </c>
      <c r="D761" s="162">
        <v>6.95</v>
      </c>
      <c r="E761" s="220"/>
      <c r="F761" s="241">
        <f t="shared" si="68"/>
        <v>0</v>
      </c>
      <c r="G761" s="270"/>
      <c r="K761" s="295"/>
    </row>
    <row r="762" spans="1:11">
      <c r="A762" s="191"/>
      <c r="B762" s="183" t="s">
        <v>120</v>
      </c>
      <c r="C762" s="154"/>
      <c r="D762" s="162"/>
      <c r="E762" s="220"/>
      <c r="F762" s="221"/>
      <c r="G762" s="270"/>
      <c r="K762" s="295"/>
    </row>
    <row r="763" spans="1:11">
      <c r="A763" s="159">
        <v>8009</v>
      </c>
      <c r="B763" s="160" t="s">
        <v>212</v>
      </c>
      <c r="C763" s="161" t="s">
        <v>22</v>
      </c>
      <c r="D763" s="291">
        <v>51.66</v>
      </c>
      <c r="E763" s="220"/>
      <c r="F763" s="241">
        <f t="shared" ref="F763:F765" si="69">+D763*E763</f>
        <v>0</v>
      </c>
      <c r="G763" s="270"/>
      <c r="K763" s="295"/>
    </row>
    <row r="764" spans="1:11">
      <c r="A764" s="159">
        <v>8010</v>
      </c>
      <c r="B764" s="160" t="s">
        <v>187</v>
      </c>
      <c r="C764" s="161" t="s">
        <v>38</v>
      </c>
      <c r="D764" s="291">
        <v>2.58</v>
      </c>
      <c r="E764" s="220"/>
      <c r="F764" s="241">
        <f t="shared" si="69"/>
        <v>0</v>
      </c>
      <c r="G764" s="270"/>
      <c r="K764" s="295"/>
    </row>
    <row r="765" spans="1:11" ht="24">
      <c r="A765" s="159">
        <v>8011</v>
      </c>
      <c r="B765" s="160" t="s">
        <v>213</v>
      </c>
      <c r="C765" s="161" t="s">
        <v>38</v>
      </c>
      <c r="D765" s="291">
        <v>2.58</v>
      </c>
      <c r="E765" s="220"/>
      <c r="F765" s="241">
        <f t="shared" si="69"/>
        <v>0</v>
      </c>
      <c r="G765" s="270"/>
      <c r="K765" s="295"/>
    </row>
    <row r="766" spans="1:11">
      <c r="A766" s="159">
        <v>8012</v>
      </c>
      <c r="B766" s="183" t="s">
        <v>116</v>
      </c>
      <c r="C766" s="197"/>
      <c r="D766" s="198"/>
      <c r="E766" s="220"/>
      <c r="F766" s="241"/>
      <c r="K766" s="295"/>
    </row>
    <row r="767" spans="1:11">
      <c r="A767" s="159">
        <v>8013</v>
      </c>
      <c r="B767" s="160" t="s">
        <v>212</v>
      </c>
      <c r="C767" s="161" t="s">
        <v>22</v>
      </c>
      <c r="D767" s="291">
        <v>550.89</v>
      </c>
      <c r="E767" s="220"/>
      <c r="F767" s="241">
        <f t="shared" ref="F767:F770" si="70">+D767*E767</f>
        <v>0</v>
      </c>
      <c r="G767" s="270"/>
      <c r="K767" s="295"/>
    </row>
    <row r="768" spans="1:11">
      <c r="A768" s="159">
        <v>8014</v>
      </c>
      <c r="B768" s="160" t="s">
        <v>187</v>
      </c>
      <c r="C768" s="161" t="s">
        <v>38</v>
      </c>
      <c r="D768" s="291">
        <v>39.01</v>
      </c>
      <c r="E768" s="220"/>
      <c r="F768" s="241">
        <f t="shared" si="70"/>
        <v>0</v>
      </c>
      <c r="G768" s="270"/>
      <c r="K768" s="295"/>
    </row>
    <row r="769" spans="1:11" ht="24">
      <c r="A769" s="159">
        <v>8015</v>
      </c>
      <c r="B769" s="160" t="s">
        <v>213</v>
      </c>
      <c r="C769" s="161" t="s">
        <v>38</v>
      </c>
      <c r="D769" s="291">
        <v>39.01</v>
      </c>
      <c r="E769" s="220"/>
      <c r="F769" s="241">
        <f t="shared" si="70"/>
        <v>0</v>
      </c>
      <c r="G769" s="270"/>
      <c r="K769" s="295"/>
    </row>
    <row r="770" spans="1:11" ht="24">
      <c r="A770" s="159">
        <v>8016</v>
      </c>
      <c r="B770" s="160" t="s">
        <v>204</v>
      </c>
      <c r="C770" s="161" t="s">
        <v>37</v>
      </c>
      <c r="D770" s="162">
        <v>6500</v>
      </c>
      <c r="E770" s="220"/>
      <c r="F770" s="241">
        <f t="shared" si="70"/>
        <v>0</v>
      </c>
      <c r="G770" s="270"/>
      <c r="K770" s="295"/>
    </row>
    <row r="771" spans="1:11">
      <c r="A771" s="159">
        <v>8017</v>
      </c>
      <c r="B771" s="160" t="s">
        <v>325</v>
      </c>
      <c r="C771" s="161" t="s">
        <v>34</v>
      </c>
      <c r="D771" s="162">
        <v>150.9</v>
      </c>
      <c r="E771" s="220"/>
      <c r="F771" s="241">
        <f t="shared" ref="F771" si="71">+D771*E771</f>
        <v>0</v>
      </c>
      <c r="G771" s="270"/>
      <c r="K771" s="295"/>
    </row>
    <row r="772" spans="1:11">
      <c r="A772" s="163"/>
      <c r="B772" s="164" t="s">
        <v>2</v>
      </c>
      <c r="C772" s="165">
        <v>8000</v>
      </c>
      <c r="D772" s="166"/>
      <c r="E772" s="222"/>
      <c r="F772" s="223">
        <f>SUM(F754:F771)</f>
        <v>0</v>
      </c>
      <c r="G772" s="270"/>
      <c r="K772" s="295"/>
    </row>
    <row r="773" spans="1:11">
      <c r="A773" s="159"/>
      <c r="B773" s="151"/>
      <c r="C773" s="197"/>
      <c r="D773" s="198"/>
      <c r="E773" s="237"/>
      <c r="F773" s="238"/>
      <c r="K773" s="295"/>
    </row>
    <row r="774" spans="1:11">
      <c r="A774" s="191">
        <v>8100</v>
      </c>
      <c r="B774" s="153" t="s">
        <v>9</v>
      </c>
      <c r="C774" s="154"/>
      <c r="D774" s="162"/>
      <c r="E774" s="220"/>
      <c r="F774" s="221"/>
      <c r="G774" s="270"/>
      <c r="K774" s="295"/>
    </row>
    <row r="775" spans="1:11" ht="24">
      <c r="A775" s="159">
        <v>8101</v>
      </c>
      <c r="B775" s="160" t="s">
        <v>150</v>
      </c>
      <c r="C775" s="197" t="s">
        <v>207</v>
      </c>
      <c r="D775" s="198">
        <v>1035.73</v>
      </c>
      <c r="E775" s="220"/>
      <c r="F775" s="241">
        <f t="shared" ref="F775:F776" si="72">+D775*E775</f>
        <v>0</v>
      </c>
      <c r="K775" s="295"/>
    </row>
    <row r="776" spans="1:11">
      <c r="A776" s="159">
        <v>8102</v>
      </c>
      <c r="B776" s="160" t="s">
        <v>151</v>
      </c>
      <c r="C776" s="197" t="s">
        <v>185</v>
      </c>
      <c r="D776" s="198">
        <v>51.79</v>
      </c>
      <c r="E776" s="220"/>
      <c r="F776" s="241">
        <f t="shared" si="72"/>
        <v>0</v>
      </c>
      <c r="K776" s="295"/>
    </row>
    <row r="777" spans="1:11">
      <c r="A777" s="159">
        <v>8103</v>
      </c>
      <c r="B777" s="160" t="s">
        <v>313</v>
      </c>
      <c r="C777" s="197" t="s">
        <v>86</v>
      </c>
      <c r="D777" s="198">
        <v>3221.12</v>
      </c>
      <c r="E777" s="220"/>
      <c r="F777" s="241">
        <f>+D777*E777</f>
        <v>0</v>
      </c>
      <c r="K777" s="295"/>
    </row>
    <row r="778" spans="1:11">
      <c r="A778" s="159">
        <v>8104</v>
      </c>
      <c r="B778" s="160" t="s">
        <v>187</v>
      </c>
      <c r="C778" s="197" t="s">
        <v>185</v>
      </c>
      <c r="D778" s="198">
        <v>103.57</v>
      </c>
      <c r="E778" s="220"/>
      <c r="F778" s="241">
        <f t="shared" ref="F778:F780" si="73">+D778*E778</f>
        <v>0</v>
      </c>
      <c r="K778" s="295"/>
    </row>
    <row r="779" spans="1:11" ht="24">
      <c r="A779" s="159">
        <v>8105</v>
      </c>
      <c r="B779" s="160" t="s">
        <v>188</v>
      </c>
      <c r="C779" s="197" t="s">
        <v>185</v>
      </c>
      <c r="D779" s="198">
        <v>103.57</v>
      </c>
      <c r="E779" s="220"/>
      <c r="F779" s="241">
        <f t="shared" si="73"/>
        <v>0</v>
      </c>
      <c r="K779" s="295"/>
    </row>
    <row r="780" spans="1:11" ht="24">
      <c r="A780" s="159">
        <v>8106</v>
      </c>
      <c r="B780" s="160" t="s">
        <v>314</v>
      </c>
      <c r="C780" s="197" t="s">
        <v>207</v>
      </c>
      <c r="D780" s="198">
        <v>1035.73</v>
      </c>
      <c r="E780" s="220"/>
      <c r="F780" s="241">
        <f t="shared" si="73"/>
        <v>0</v>
      </c>
      <c r="K780" s="295"/>
    </row>
    <row r="781" spans="1:11" ht="36">
      <c r="A781" s="159">
        <v>8107</v>
      </c>
      <c r="B781" s="160" t="s">
        <v>326</v>
      </c>
      <c r="C781" s="197" t="s">
        <v>130</v>
      </c>
      <c r="D781" s="198">
        <v>1</v>
      </c>
      <c r="E781" s="220"/>
      <c r="F781" s="241">
        <f t="shared" ref="F781" si="74">+D781*E781</f>
        <v>0</v>
      </c>
      <c r="K781" s="295"/>
    </row>
    <row r="782" spans="1:11" ht="24">
      <c r="A782" s="159">
        <v>8108</v>
      </c>
      <c r="B782" s="160" t="s">
        <v>315</v>
      </c>
      <c r="C782" s="197" t="s">
        <v>85</v>
      </c>
      <c r="D782" s="198">
        <v>300</v>
      </c>
      <c r="E782" s="220"/>
      <c r="F782" s="241">
        <f>+D782*E782</f>
        <v>0</v>
      </c>
      <c r="K782" s="295"/>
    </row>
    <row r="783" spans="1:11">
      <c r="A783" s="159">
        <v>8109</v>
      </c>
      <c r="B783" s="160" t="s">
        <v>327</v>
      </c>
      <c r="C783" s="197" t="s">
        <v>328</v>
      </c>
      <c r="D783" s="198">
        <v>30000</v>
      </c>
      <c r="E783" s="220"/>
      <c r="F783" s="241">
        <f t="shared" ref="F783" si="75">+D783*E783</f>
        <v>0</v>
      </c>
      <c r="K783" s="295"/>
    </row>
    <row r="784" spans="1:11">
      <c r="A784" s="163"/>
      <c r="B784" s="164" t="s">
        <v>2</v>
      </c>
      <c r="C784" s="165">
        <v>8100</v>
      </c>
      <c r="D784" s="166"/>
      <c r="E784" s="222"/>
      <c r="F784" s="223">
        <f>SUM(F775:F783)</f>
        <v>0</v>
      </c>
      <c r="G784" s="270"/>
      <c r="K784" s="295"/>
    </row>
    <row r="785" spans="1:11">
      <c r="A785" s="184"/>
      <c r="B785" s="185"/>
      <c r="C785" s="195"/>
      <c r="D785" s="162"/>
      <c r="E785" s="220"/>
      <c r="F785" s="221"/>
      <c r="G785" s="270"/>
      <c r="K785" s="295"/>
    </row>
    <row r="786" spans="1:11">
      <c r="A786" s="191">
        <v>8200</v>
      </c>
      <c r="B786" s="153" t="s">
        <v>128</v>
      </c>
      <c r="C786" s="154"/>
      <c r="D786" s="162"/>
      <c r="E786" s="220"/>
      <c r="F786" s="221"/>
      <c r="G786" s="270"/>
      <c r="K786" s="295"/>
    </row>
    <row r="787" spans="1:11" ht="25.5" customHeight="1">
      <c r="A787" s="159">
        <v>8201</v>
      </c>
      <c r="B787" s="160" t="s">
        <v>39</v>
      </c>
      <c r="C787" s="197" t="s">
        <v>207</v>
      </c>
      <c r="D787" s="198">
        <v>1035.73</v>
      </c>
      <c r="E787" s="220"/>
      <c r="F787" s="241">
        <f t="shared" ref="F787:F788" si="76">+D787*E787</f>
        <v>0</v>
      </c>
      <c r="K787" s="295"/>
    </row>
    <row r="788" spans="1:11">
      <c r="A788" s="159">
        <v>8202</v>
      </c>
      <c r="B788" s="160" t="s">
        <v>329</v>
      </c>
      <c r="C788" s="197" t="s">
        <v>207</v>
      </c>
      <c r="D788" s="198">
        <v>1035.73</v>
      </c>
      <c r="E788" s="220"/>
      <c r="F788" s="241">
        <f t="shared" si="76"/>
        <v>0</v>
      </c>
      <c r="K788" s="295"/>
    </row>
    <row r="789" spans="1:11" ht="24">
      <c r="A789" s="159">
        <v>8203</v>
      </c>
      <c r="B789" s="160" t="s">
        <v>330</v>
      </c>
      <c r="C789" s="197" t="s">
        <v>207</v>
      </c>
      <c r="D789" s="198">
        <v>1035.73</v>
      </c>
      <c r="E789" s="220"/>
      <c r="F789" s="241">
        <f>+D789*E789</f>
        <v>0</v>
      </c>
      <c r="K789" s="295"/>
    </row>
    <row r="790" spans="1:11" ht="24">
      <c r="A790" s="159">
        <v>8204</v>
      </c>
      <c r="B790" s="160" t="s">
        <v>331</v>
      </c>
      <c r="C790" s="197" t="s">
        <v>207</v>
      </c>
      <c r="D790" s="198">
        <v>28.67</v>
      </c>
      <c r="E790" s="220"/>
      <c r="F790" s="241">
        <f t="shared" ref="F790:F791" si="77">+D790*E790</f>
        <v>0</v>
      </c>
      <c r="K790" s="295"/>
    </row>
    <row r="791" spans="1:11" ht="24">
      <c r="A791" s="159">
        <v>8205</v>
      </c>
      <c r="B791" s="160" t="s">
        <v>332</v>
      </c>
      <c r="C791" s="197" t="s">
        <v>207</v>
      </c>
      <c r="D791" s="198">
        <v>28.67</v>
      </c>
      <c r="E791" s="220"/>
      <c r="F791" s="241">
        <f t="shared" si="77"/>
        <v>0</v>
      </c>
      <c r="K791" s="295"/>
    </row>
    <row r="792" spans="1:11">
      <c r="A792" s="163"/>
      <c r="B792" s="164" t="s">
        <v>2</v>
      </c>
      <c r="C792" s="165">
        <v>8200</v>
      </c>
      <c r="D792" s="166"/>
      <c r="E792" s="222"/>
      <c r="F792" s="223">
        <f>SUM(F787:F791)</f>
        <v>0</v>
      </c>
      <c r="G792" s="270"/>
      <c r="K792" s="295"/>
    </row>
    <row r="793" spans="1:11">
      <c r="A793" s="184"/>
      <c r="B793" s="185"/>
      <c r="C793" s="195"/>
      <c r="D793" s="162"/>
      <c r="E793" s="220"/>
      <c r="F793" s="221"/>
      <c r="G793" s="270"/>
      <c r="K793" s="295"/>
    </row>
    <row r="794" spans="1:11" ht="19.5">
      <c r="A794" s="211" t="s">
        <v>40</v>
      </c>
      <c r="B794" s="317" t="s">
        <v>129</v>
      </c>
      <c r="C794" s="319"/>
      <c r="D794" s="214"/>
      <c r="E794" s="232"/>
      <c r="F794" s="233"/>
      <c r="G794" s="270"/>
      <c r="K794" s="295"/>
    </row>
    <row r="795" spans="1:11">
      <c r="A795" s="184"/>
      <c r="B795" s="185"/>
      <c r="C795" s="195"/>
      <c r="D795" s="162"/>
      <c r="E795" s="220"/>
      <c r="F795" s="221"/>
      <c r="G795" s="270"/>
      <c r="K795" s="295"/>
    </row>
    <row r="796" spans="1:11">
      <c r="A796" s="191">
        <v>8300</v>
      </c>
      <c r="B796" s="182" t="s">
        <v>136</v>
      </c>
      <c r="C796" s="161"/>
      <c r="D796" s="162"/>
      <c r="E796" s="220"/>
      <c r="F796" s="221"/>
      <c r="G796" s="270"/>
      <c r="K796" s="295"/>
    </row>
    <row r="797" spans="1:11" ht="45.75" customHeight="1">
      <c r="A797" s="159">
        <v>8301</v>
      </c>
      <c r="B797" s="160" t="s">
        <v>333</v>
      </c>
      <c r="C797" s="161" t="s">
        <v>35</v>
      </c>
      <c r="D797" s="162">
        <v>1</v>
      </c>
      <c r="E797" s="220"/>
      <c r="F797" s="241">
        <f>+D797*E797</f>
        <v>0</v>
      </c>
      <c r="G797" s="270"/>
      <c r="K797" s="295"/>
    </row>
    <row r="798" spans="1:11" ht="39.75" customHeight="1">
      <c r="A798" s="159">
        <v>8302</v>
      </c>
      <c r="B798" s="160" t="s">
        <v>74</v>
      </c>
      <c r="C798" s="161" t="s">
        <v>69</v>
      </c>
      <c r="D798" s="162">
        <v>1</v>
      </c>
      <c r="E798" s="220"/>
      <c r="F798" s="241">
        <f>+D798*E798</f>
        <v>0</v>
      </c>
      <c r="G798" s="270"/>
      <c r="K798" s="295"/>
    </row>
    <row r="799" spans="1:11">
      <c r="A799" s="163"/>
      <c r="B799" s="164" t="s">
        <v>2</v>
      </c>
      <c r="C799" s="165">
        <v>8300</v>
      </c>
      <c r="D799" s="166"/>
      <c r="E799" s="222"/>
      <c r="F799" s="223">
        <f>SUM(F797:F798)</f>
        <v>0</v>
      </c>
      <c r="G799" s="270"/>
      <c r="J799" s="287"/>
      <c r="K799" s="295"/>
    </row>
    <row r="800" spans="1:11" s="287" customFormat="1">
      <c r="A800" s="167"/>
      <c r="B800" s="168"/>
      <c r="C800" s="169"/>
      <c r="D800" s="189"/>
      <c r="E800" s="234"/>
      <c r="F800" s="235"/>
      <c r="G800" s="290"/>
      <c r="J800" s="269"/>
      <c r="K800" s="295"/>
    </row>
    <row r="801" spans="1:11" ht="19.5">
      <c r="A801" s="211" t="s">
        <v>34</v>
      </c>
      <c r="B801" s="212" t="s">
        <v>97</v>
      </c>
      <c r="C801" s="213"/>
      <c r="D801" s="214"/>
      <c r="E801" s="232"/>
      <c r="F801" s="233"/>
      <c r="G801" s="270"/>
      <c r="K801" s="295"/>
    </row>
    <row r="802" spans="1:11">
      <c r="A802" s="184"/>
      <c r="B802" s="185"/>
      <c r="C802" s="195"/>
      <c r="D802" s="162"/>
      <c r="E802" s="220"/>
      <c r="F802" s="221"/>
      <c r="G802" s="270"/>
      <c r="K802" s="295"/>
    </row>
    <row r="803" spans="1:11">
      <c r="A803" s="191">
        <v>8400</v>
      </c>
      <c r="B803" s="153" t="s">
        <v>82</v>
      </c>
      <c r="C803" s="154"/>
      <c r="D803" s="162"/>
      <c r="E803" s="220"/>
      <c r="F803" s="221"/>
      <c r="G803" s="270"/>
      <c r="K803" s="295"/>
    </row>
    <row r="804" spans="1:11">
      <c r="A804" s="159">
        <v>8401</v>
      </c>
      <c r="B804" s="160" t="s">
        <v>82</v>
      </c>
      <c r="C804" s="161" t="s">
        <v>22</v>
      </c>
      <c r="D804" s="162">
        <v>203.9</v>
      </c>
      <c r="E804" s="220"/>
      <c r="F804" s="241">
        <f>+D804*E804</f>
        <v>0</v>
      </c>
      <c r="G804" s="270"/>
      <c r="K804" s="295"/>
    </row>
    <row r="805" spans="1:11">
      <c r="A805" s="163"/>
      <c r="B805" s="164" t="s">
        <v>2</v>
      </c>
      <c r="C805" s="165">
        <f>A803</f>
        <v>8400</v>
      </c>
      <c r="D805" s="166"/>
      <c r="E805" s="222"/>
      <c r="F805" s="223">
        <f>+SUM(F804)</f>
        <v>0</v>
      </c>
      <c r="G805" s="270"/>
      <c r="K805" s="295"/>
    </row>
    <row r="806" spans="1:11" ht="18.75">
      <c r="A806" s="201"/>
      <c r="B806" s="203"/>
      <c r="C806" s="202"/>
      <c r="D806" s="189"/>
      <c r="E806" s="190"/>
      <c r="F806" s="204"/>
      <c r="J806" s="247"/>
      <c r="K806" s="247"/>
    </row>
    <row r="807" spans="1:11" s="247" customFormat="1" ht="19.5">
      <c r="A807" s="242"/>
      <c r="B807" s="243" t="s">
        <v>111</v>
      </c>
      <c r="C807" s="244"/>
      <c r="D807" s="245"/>
      <c r="E807" s="323">
        <f ca="1">SUMIF(B14:F806,"TOTAL DO ITEM",F14:F806)</f>
        <v>0</v>
      </c>
      <c r="F807" s="324"/>
      <c r="G807" s="246"/>
    </row>
    <row r="808" spans="1:11" s="247" customFormat="1" ht="19.5">
      <c r="A808" s="242"/>
      <c r="B808" s="243" t="s">
        <v>334</v>
      </c>
      <c r="C808" s="244"/>
      <c r="D808" s="245"/>
      <c r="E808" s="321">
        <f ca="1">E807*0</f>
        <v>0</v>
      </c>
      <c r="F808" s="322"/>
    </row>
    <row r="809" spans="1:11" s="247" customFormat="1" ht="19.5">
      <c r="A809" s="242"/>
      <c r="B809" s="243" t="s">
        <v>41</v>
      </c>
      <c r="C809" s="244"/>
      <c r="D809" s="245"/>
      <c r="E809" s="321">
        <f ca="1">E807+E808</f>
        <v>0</v>
      </c>
      <c r="F809" s="322"/>
      <c r="G809" s="313"/>
      <c r="J809" s="269"/>
      <c r="K809" s="269"/>
    </row>
    <row r="824" spans="5:6">
      <c r="E824" s="320">
        <v>5538132.8600000003</v>
      </c>
      <c r="F824" s="320"/>
    </row>
  </sheetData>
  <mergeCells count="6">
    <mergeCell ref="B132:D132"/>
    <mergeCell ref="E824:F824"/>
    <mergeCell ref="E809:F809"/>
    <mergeCell ref="E808:F808"/>
    <mergeCell ref="E807:F807"/>
    <mergeCell ref="B794:C794"/>
  </mergeCells>
  <pageMargins left="0.9055118110236221" right="0.51181102362204722" top="0.78740157480314965" bottom="0.78740157480314965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4"/>
  <sheetViews>
    <sheetView view="pageBreakPreview" topLeftCell="A10" zoomScaleSheetLayoutView="100" workbookViewId="0">
      <selection activeCell="Q48" sqref="Q48"/>
    </sheetView>
  </sheetViews>
  <sheetFormatPr defaultRowHeight="12"/>
  <cols>
    <col min="1" max="1" width="6.7109375" style="4" customWidth="1"/>
    <col min="2" max="2" width="30.7109375" style="4" customWidth="1"/>
    <col min="3" max="14" width="12.28515625" style="4" customWidth="1"/>
    <col min="15" max="15" width="15.7109375" style="4" customWidth="1"/>
    <col min="16" max="16" width="9.140625" style="4"/>
    <col min="17" max="17" width="24.5703125" style="5" customWidth="1"/>
    <col min="18" max="18" width="9.140625" style="4" customWidth="1"/>
    <col min="19" max="19" width="24.5703125" style="4" customWidth="1"/>
    <col min="20" max="262" width="9.140625" style="4"/>
    <col min="263" max="263" width="6.7109375" style="4" customWidth="1"/>
    <col min="264" max="264" width="30.7109375" style="4" customWidth="1"/>
    <col min="265" max="270" width="10.7109375" style="4" customWidth="1"/>
    <col min="271" max="271" width="15.7109375" style="4" customWidth="1"/>
    <col min="272" max="272" width="9.140625" style="4"/>
    <col min="273" max="273" width="24.5703125" style="4" customWidth="1"/>
    <col min="274" max="518" width="9.140625" style="4"/>
    <col min="519" max="519" width="6.7109375" style="4" customWidth="1"/>
    <col min="520" max="520" width="30.7109375" style="4" customWidth="1"/>
    <col min="521" max="526" width="10.7109375" style="4" customWidth="1"/>
    <col min="527" max="527" width="15.7109375" style="4" customWidth="1"/>
    <col min="528" max="528" width="9.140625" style="4"/>
    <col min="529" max="529" width="24.5703125" style="4" customWidth="1"/>
    <col min="530" max="774" width="9.140625" style="4"/>
    <col min="775" max="775" width="6.7109375" style="4" customWidth="1"/>
    <col min="776" max="776" width="30.7109375" style="4" customWidth="1"/>
    <col min="777" max="782" width="10.7109375" style="4" customWidth="1"/>
    <col min="783" max="783" width="15.7109375" style="4" customWidth="1"/>
    <col min="784" max="784" width="9.140625" style="4"/>
    <col min="785" max="785" width="24.5703125" style="4" customWidth="1"/>
    <col min="786" max="1030" width="9.140625" style="4"/>
    <col min="1031" max="1031" width="6.7109375" style="4" customWidth="1"/>
    <col min="1032" max="1032" width="30.7109375" style="4" customWidth="1"/>
    <col min="1033" max="1038" width="10.7109375" style="4" customWidth="1"/>
    <col min="1039" max="1039" width="15.7109375" style="4" customWidth="1"/>
    <col min="1040" max="1040" width="9.140625" style="4"/>
    <col min="1041" max="1041" width="24.5703125" style="4" customWidth="1"/>
    <col min="1042" max="1286" width="9.140625" style="4"/>
    <col min="1287" max="1287" width="6.7109375" style="4" customWidth="1"/>
    <col min="1288" max="1288" width="30.7109375" style="4" customWidth="1"/>
    <col min="1289" max="1294" width="10.7109375" style="4" customWidth="1"/>
    <col min="1295" max="1295" width="15.7109375" style="4" customWidth="1"/>
    <col min="1296" max="1296" width="9.140625" style="4"/>
    <col min="1297" max="1297" width="24.5703125" style="4" customWidth="1"/>
    <col min="1298" max="1542" width="9.140625" style="4"/>
    <col min="1543" max="1543" width="6.7109375" style="4" customWidth="1"/>
    <col min="1544" max="1544" width="30.7109375" style="4" customWidth="1"/>
    <col min="1545" max="1550" width="10.7109375" style="4" customWidth="1"/>
    <col min="1551" max="1551" width="15.7109375" style="4" customWidth="1"/>
    <col min="1552" max="1552" width="9.140625" style="4"/>
    <col min="1553" max="1553" width="24.5703125" style="4" customWidth="1"/>
    <col min="1554" max="1798" width="9.140625" style="4"/>
    <col min="1799" max="1799" width="6.7109375" style="4" customWidth="1"/>
    <col min="1800" max="1800" width="30.7109375" style="4" customWidth="1"/>
    <col min="1801" max="1806" width="10.7109375" style="4" customWidth="1"/>
    <col min="1807" max="1807" width="15.7109375" style="4" customWidth="1"/>
    <col min="1808" max="1808" width="9.140625" style="4"/>
    <col min="1809" max="1809" width="24.5703125" style="4" customWidth="1"/>
    <col min="1810" max="2054" width="9.140625" style="4"/>
    <col min="2055" max="2055" width="6.7109375" style="4" customWidth="1"/>
    <col min="2056" max="2056" width="30.7109375" style="4" customWidth="1"/>
    <col min="2057" max="2062" width="10.7109375" style="4" customWidth="1"/>
    <col min="2063" max="2063" width="15.7109375" style="4" customWidth="1"/>
    <col min="2064" max="2064" width="9.140625" style="4"/>
    <col min="2065" max="2065" width="24.5703125" style="4" customWidth="1"/>
    <col min="2066" max="2310" width="9.140625" style="4"/>
    <col min="2311" max="2311" width="6.7109375" style="4" customWidth="1"/>
    <col min="2312" max="2312" width="30.7109375" style="4" customWidth="1"/>
    <col min="2313" max="2318" width="10.7109375" style="4" customWidth="1"/>
    <col min="2319" max="2319" width="15.7109375" style="4" customWidth="1"/>
    <col min="2320" max="2320" width="9.140625" style="4"/>
    <col min="2321" max="2321" width="24.5703125" style="4" customWidth="1"/>
    <col min="2322" max="2566" width="9.140625" style="4"/>
    <col min="2567" max="2567" width="6.7109375" style="4" customWidth="1"/>
    <col min="2568" max="2568" width="30.7109375" style="4" customWidth="1"/>
    <col min="2569" max="2574" width="10.7109375" style="4" customWidth="1"/>
    <col min="2575" max="2575" width="15.7109375" style="4" customWidth="1"/>
    <col min="2576" max="2576" width="9.140625" style="4"/>
    <col min="2577" max="2577" width="24.5703125" style="4" customWidth="1"/>
    <col min="2578" max="2822" width="9.140625" style="4"/>
    <col min="2823" max="2823" width="6.7109375" style="4" customWidth="1"/>
    <col min="2824" max="2824" width="30.7109375" style="4" customWidth="1"/>
    <col min="2825" max="2830" width="10.7109375" style="4" customWidth="1"/>
    <col min="2831" max="2831" width="15.7109375" style="4" customWidth="1"/>
    <col min="2832" max="2832" width="9.140625" style="4"/>
    <col min="2833" max="2833" width="24.5703125" style="4" customWidth="1"/>
    <col min="2834" max="3078" width="9.140625" style="4"/>
    <col min="3079" max="3079" width="6.7109375" style="4" customWidth="1"/>
    <col min="3080" max="3080" width="30.7109375" style="4" customWidth="1"/>
    <col min="3081" max="3086" width="10.7109375" style="4" customWidth="1"/>
    <col min="3087" max="3087" width="15.7109375" style="4" customWidth="1"/>
    <col min="3088" max="3088" width="9.140625" style="4"/>
    <col min="3089" max="3089" width="24.5703125" style="4" customWidth="1"/>
    <col min="3090" max="3334" width="9.140625" style="4"/>
    <col min="3335" max="3335" width="6.7109375" style="4" customWidth="1"/>
    <col min="3336" max="3336" width="30.7109375" style="4" customWidth="1"/>
    <col min="3337" max="3342" width="10.7109375" style="4" customWidth="1"/>
    <col min="3343" max="3343" width="15.7109375" style="4" customWidth="1"/>
    <col min="3344" max="3344" width="9.140625" style="4"/>
    <col min="3345" max="3345" width="24.5703125" style="4" customWidth="1"/>
    <col min="3346" max="3590" width="9.140625" style="4"/>
    <col min="3591" max="3591" width="6.7109375" style="4" customWidth="1"/>
    <col min="3592" max="3592" width="30.7109375" style="4" customWidth="1"/>
    <col min="3593" max="3598" width="10.7109375" style="4" customWidth="1"/>
    <col min="3599" max="3599" width="15.7109375" style="4" customWidth="1"/>
    <col min="3600" max="3600" width="9.140625" style="4"/>
    <col min="3601" max="3601" width="24.5703125" style="4" customWidth="1"/>
    <col min="3602" max="3846" width="9.140625" style="4"/>
    <col min="3847" max="3847" width="6.7109375" style="4" customWidth="1"/>
    <col min="3848" max="3848" width="30.7109375" style="4" customWidth="1"/>
    <col min="3849" max="3854" width="10.7109375" style="4" customWidth="1"/>
    <col min="3855" max="3855" width="15.7109375" style="4" customWidth="1"/>
    <col min="3856" max="3856" width="9.140625" style="4"/>
    <col min="3857" max="3857" width="24.5703125" style="4" customWidth="1"/>
    <col min="3858" max="4102" width="9.140625" style="4"/>
    <col min="4103" max="4103" width="6.7109375" style="4" customWidth="1"/>
    <col min="4104" max="4104" width="30.7109375" style="4" customWidth="1"/>
    <col min="4105" max="4110" width="10.7109375" style="4" customWidth="1"/>
    <col min="4111" max="4111" width="15.7109375" style="4" customWidth="1"/>
    <col min="4112" max="4112" width="9.140625" style="4"/>
    <col min="4113" max="4113" width="24.5703125" style="4" customWidth="1"/>
    <col min="4114" max="4358" width="9.140625" style="4"/>
    <col min="4359" max="4359" width="6.7109375" style="4" customWidth="1"/>
    <col min="4360" max="4360" width="30.7109375" style="4" customWidth="1"/>
    <col min="4361" max="4366" width="10.7109375" style="4" customWidth="1"/>
    <col min="4367" max="4367" width="15.7109375" style="4" customWidth="1"/>
    <col min="4368" max="4368" width="9.140625" style="4"/>
    <col min="4369" max="4369" width="24.5703125" style="4" customWidth="1"/>
    <col min="4370" max="4614" width="9.140625" style="4"/>
    <col min="4615" max="4615" width="6.7109375" style="4" customWidth="1"/>
    <col min="4616" max="4616" width="30.7109375" style="4" customWidth="1"/>
    <col min="4617" max="4622" width="10.7109375" style="4" customWidth="1"/>
    <col min="4623" max="4623" width="15.7109375" style="4" customWidth="1"/>
    <col min="4624" max="4624" width="9.140625" style="4"/>
    <col min="4625" max="4625" width="24.5703125" style="4" customWidth="1"/>
    <col min="4626" max="4870" width="9.140625" style="4"/>
    <col min="4871" max="4871" width="6.7109375" style="4" customWidth="1"/>
    <col min="4872" max="4872" width="30.7109375" style="4" customWidth="1"/>
    <col min="4873" max="4878" width="10.7109375" style="4" customWidth="1"/>
    <col min="4879" max="4879" width="15.7109375" style="4" customWidth="1"/>
    <col min="4880" max="4880" width="9.140625" style="4"/>
    <col min="4881" max="4881" width="24.5703125" style="4" customWidth="1"/>
    <col min="4882" max="5126" width="9.140625" style="4"/>
    <col min="5127" max="5127" width="6.7109375" style="4" customWidth="1"/>
    <col min="5128" max="5128" width="30.7109375" style="4" customWidth="1"/>
    <col min="5129" max="5134" width="10.7109375" style="4" customWidth="1"/>
    <col min="5135" max="5135" width="15.7109375" style="4" customWidth="1"/>
    <col min="5136" max="5136" width="9.140625" style="4"/>
    <col min="5137" max="5137" width="24.5703125" style="4" customWidth="1"/>
    <col min="5138" max="5382" width="9.140625" style="4"/>
    <col min="5383" max="5383" width="6.7109375" style="4" customWidth="1"/>
    <col min="5384" max="5384" width="30.7109375" style="4" customWidth="1"/>
    <col min="5385" max="5390" width="10.7109375" style="4" customWidth="1"/>
    <col min="5391" max="5391" width="15.7109375" style="4" customWidth="1"/>
    <col min="5392" max="5392" width="9.140625" style="4"/>
    <col min="5393" max="5393" width="24.5703125" style="4" customWidth="1"/>
    <col min="5394" max="5638" width="9.140625" style="4"/>
    <col min="5639" max="5639" width="6.7109375" style="4" customWidth="1"/>
    <col min="5640" max="5640" width="30.7109375" style="4" customWidth="1"/>
    <col min="5641" max="5646" width="10.7109375" style="4" customWidth="1"/>
    <col min="5647" max="5647" width="15.7109375" style="4" customWidth="1"/>
    <col min="5648" max="5648" width="9.140625" style="4"/>
    <col min="5649" max="5649" width="24.5703125" style="4" customWidth="1"/>
    <col min="5650" max="5894" width="9.140625" style="4"/>
    <col min="5895" max="5895" width="6.7109375" style="4" customWidth="1"/>
    <col min="5896" max="5896" width="30.7109375" style="4" customWidth="1"/>
    <col min="5897" max="5902" width="10.7109375" style="4" customWidth="1"/>
    <col min="5903" max="5903" width="15.7109375" style="4" customWidth="1"/>
    <col min="5904" max="5904" width="9.140625" style="4"/>
    <col min="5905" max="5905" width="24.5703125" style="4" customWidth="1"/>
    <col min="5906" max="6150" width="9.140625" style="4"/>
    <col min="6151" max="6151" width="6.7109375" style="4" customWidth="1"/>
    <col min="6152" max="6152" width="30.7109375" style="4" customWidth="1"/>
    <col min="6153" max="6158" width="10.7109375" style="4" customWidth="1"/>
    <col min="6159" max="6159" width="15.7109375" style="4" customWidth="1"/>
    <col min="6160" max="6160" width="9.140625" style="4"/>
    <col min="6161" max="6161" width="24.5703125" style="4" customWidth="1"/>
    <col min="6162" max="6406" width="9.140625" style="4"/>
    <col min="6407" max="6407" width="6.7109375" style="4" customWidth="1"/>
    <col min="6408" max="6408" width="30.7109375" style="4" customWidth="1"/>
    <col min="6409" max="6414" width="10.7109375" style="4" customWidth="1"/>
    <col min="6415" max="6415" width="15.7109375" style="4" customWidth="1"/>
    <col min="6416" max="6416" width="9.140625" style="4"/>
    <col min="6417" max="6417" width="24.5703125" style="4" customWidth="1"/>
    <col min="6418" max="6662" width="9.140625" style="4"/>
    <col min="6663" max="6663" width="6.7109375" style="4" customWidth="1"/>
    <col min="6664" max="6664" width="30.7109375" style="4" customWidth="1"/>
    <col min="6665" max="6670" width="10.7109375" style="4" customWidth="1"/>
    <col min="6671" max="6671" width="15.7109375" style="4" customWidth="1"/>
    <col min="6672" max="6672" width="9.140625" style="4"/>
    <col min="6673" max="6673" width="24.5703125" style="4" customWidth="1"/>
    <col min="6674" max="6918" width="9.140625" style="4"/>
    <col min="6919" max="6919" width="6.7109375" style="4" customWidth="1"/>
    <col min="6920" max="6920" width="30.7109375" style="4" customWidth="1"/>
    <col min="6921" max="6926" width="10.7109375" style="4" customWidth="1"/>
    <col min="6927" max="6927" width="15.7109375" style="4" customWidth="1"/>
    <col min="6928" max="6928" width="9.140625" style="4"/>
    <col min="6929" max="6929" width="24.5703125" style="4" customWidth="1"/>
    <col min="6930" max="7174" width="9.140625" style="4"/>
    <col min="7175" max="7175" width="6.7109375" style="4" customWidth="1"/>
    <col min="7176" max="7176" width="30.7109375" style="4" customWidth="1"/>
    <col min="7177" max="7182" width="10.7109375" style="4" customWidth="1"/>
    <col min="7183" max="7183" width="15.7109375" style="4" customWidth="1"/>
    <col min="7184" max="7184" width="9.140625" style="4"/>
    <col min="7185" max="7185" width="24.5703125" style="4" customWidth="1"/>
    <col min="7186" max="7430" width="9.140625" style="4"/>
    <col min="7431" max="7431" width="6.7109375" style="4" customWidth="1"/>
    <col min="7432" max="7432" width="30.7109375" style="4" customWidth="1"/>
    <col min="7433" max="7438" width="10.7109375" style="4" customWidth="1"/>
    <col min="7439" max="7439" width="15.7109375" style="4" customWidth="1"/>
    <col min="7440" max="7440" width="9.140625" style="4"/>
    <col min="7441" max="7441" width="24.5703125" style="4" customWidth="1"/>
    <col min="7442" max="7686" width="9.140625" style="4"/>
    <col min="7687" max="7687" width="6.7109375" style="4" customWidth="1"/>
    <col min="7688" max="7688" width="30.7109375" style="4" customWidth="1"/>
    <col min="7689" max="7694" width="10.7109375" style="4" customWidth="1"/>
    <col min="7695" max="7695" width="15.7109375" style="4" customWidth="1"/>
    <col min="7696" max="7696" width="9.140625" style="4"/>
    <col min="7697" max="7697" width="24.5703125" style="4" customWidth="1"/>
    <col min="7698" max="7942" width="9.140625" style="4"/>
    <col min="7943" max="7943" width="6.7109375" style="4" customWidth="1"/>
    <col min="7944" max="7944" width="30.7109375" style="4" customWidth="1"/>
    <col min="7945" max="7950" width="10.7109375" style="4" customWidth="1"/>
    <col min="7951" max="7951" width="15.7109375" style="4" customWidth="1"/>
    <col min="7952" max="7952" width="9.140625" style="4"/>
    <col min="7953" max="7953" width="24.5703125" style="4" customWidth="1"/>
    <col min="7954" max="8198" width="9.140625" style="4"/>
    <col min="8199" max="8199" width="6.7109375" style="4" customWidth="1"/>
    <col min="8200" max="8200" width="30.7109375" style="4" customWidth="1"/>
    <col min="8201" max="8206" width="10.7109375" style="4" customWidth="1"/>
    <col min="8207" max="8207" width="15.7109375" style="4" customWidth="1"/>
    <col min="8208" max="8208" width="9.140625" style="4"/>
    <col min="8209" max="8209" width="24.5703125" style="4" customWidth="1"/>
    <col min="8210" max="8454" width="9.140625" style="4"/>
    <col min="8455" max="8455" width="6.7109375" style="4" customWidth="1"/>
    <col min="8456" max="8456" width="30.7109375" style="4" customWidth="1"/>
    <col min="8457" max="8462" width="10.7109375" style="4" customWidth="1"/>
    <col min="8463" max="8463" width="15.7109375" style="4" customWidth="1"/>
    <col min="8464" max="8464" width="9.140625" style="4"/>
    <col min="8465" max="8465" width="24.5703125" style="4" customWidth="1"/>
    <col min="8466" max="8710" width="9.140625" style="4"/>
    <col min="8711" max="8711" width="6.7109375" style="4" customWidth="1"/>
    <col min="8712" max="8712" width="30.7109375" style="4" customWidth="1"/>
    <col min="8713" max="8718" width="10.7109375" style="4" customWidth="1"/>
    <col min="8719" max="8719" width="15.7109375" style="4" customWidth="1"/>
    <col min="8720" max="8720" width="9.140625" style="4"/>
    <col min="8721" max="8721" width="24.5703125" style="4" customWidth="1"/>
    <col min="8722" max="8966" width="9.140625" style="4"/>
    <col min="8967" max="8967" width="6.7109375" style="4" customWidth="1"/>
    <col min="8968" max="8968" width="30.7109375" style="4" customWidth="1"/>
    <col min="8969" max="8974" width="10.7109375" style="4" customWidth="1"/>
    <col min="8975" max="8975" width="15.7109375" style="4" customWidth="1"/>
    <col min="8976" max="8976" width="9.140625" style="4"/>
    <col min="8977" max="8977" width="24.5703125" style="4" customWidth="1"/>
    <col min="8978" max="9222" width="9.140625" style="4"/>
    <col min="9223" max="9223" width="6.7109375" style="4" customWidth="1"/>
    <col min="9224" max="9224" width="30.7109375" style="4" customWidth="1"/>
    <col min="9225" max="9230" width="10.7109375" style="4" customWidth="1"/>
    <col min="9231" max="9231" width="15.7109375" style="4" customWidth="1"/>
    <col min="9232" max="9232" width="9.140625" style="4"/>
    <col min="9233" max="9233" width="24.5703125" style="4" customWidth="1"/>
    <col min="9234" max="9478" width="9.140625" style="4"/>
    <col min="9479" max="9479" width="6.7109375" style="4" customWidth="1"/>
    <col min="9480" max="9480" width="30.7109375" style="4" customWidth="1"/>
    <col min="9481" max="9486" width="10.7109375" style="4" customWidth="1"/>
    <col min="9487" max="9487" width="15.7109375" style="4" customWidth="1"/>
    <col min="9488" max="9488" width="9.140625" style="4"/>
    <col min="9489" max="9489" width="24.5703125" style="4" customWidth="1"/>
    <col min="9490" max="9734" width="9.140625" style="4"/>
    <col min="9735" max="9735" width="6.7109375" style="4" customWidth="1"/>
    <col min="9736" max="9736" width="30.7109375" style="4" customWidth="1"/>
    <col min="9737" max="9742" width="10.7109375" style="4" customWidth="1"/>
    <col min="9743" max="9743" width="15.7109375" style="4" customWidth="1"/>
    <col min="9744" max="9744" width="9.140625" style="4"/>
    <col min="9745" max="9745" width="24.5703125" style="4" customWidth="1"/>
    <col min="9746" max="9990" width="9.140625" style="4"/>
    <col min="9991" max="9991" width="6.7109375" style="4" customWidth="1"/>
    <col min="9992" max="9992" width="30.7109375" style="4" customWidth="1"/>
    <col min="9993" max="9998" width="10.7109375" style="4" customWidth="1"/>
    <col min="9999" max="9999" width="15.7109375" style="4" customWidth="1"/>
    <col min="10000" max="10000" width="9.140625" style="4"/>
    <col min="10001" max="10001" width="24.5703125" style="4" customWidth="1"/>
    <col min="10002" max="10246" width="9.140625" style="4"/>
    <col min="10247" max="10247" width="6.7109375" style="4" customWidth="1"/>
    <col min="10248" max="10248" width="30.7109375" style="4" customWidth="1"/>
    <col min="10249" max="10254" width="10.7109375" style="4" customWidth="1"/>
    <col min="10255" max="10255" width="15.7109375" style="4" customWidth="1"/>
    <col min="10256" max="10256" width="9.140625" style="4"/>
    <col min="10257" max="10257" width="24.5703125" style="4" customWidth="1"/>
    <col min="10258" max="10502" width="9.140625" style="4"/>
    <col min="10503" max="10503" width="6.7109375" style="4" customWidth="1"/>
    <col min="10504" max="10504" width="30.7109375" style="4" customWidth="1"/>
    <col min="10505" max="10510" width="10.7109375" style="4" customWidth="1"/>
    <col min="10511" max="10511" width="15.7109375" style="4" customWidth="1"/>
    <col min="10512" max="10512" width="9.140625" style="4"/>
    <col min="10513" max="10513" width="24.5703125" style="4" customWidth="1"/>
    <col min="10514" max="10758" width="9.140625" style="4"/>
    <col min="10759" max="10759" width="6.7109375" style="4" customWidth="1"/>
    <col min="10760" max="10760" width="30.7109375" style="4" customWidth="1"/>
    <col min="10761" max="10766" width="10.7109375" style="4" customWidth="1"/>
    <col min="10767" max="10767" width="15.7109375" style="4" customWidth="1"/>
    <col min="10768" max="10768" width="9.140625" style="4"/>
    <col min="10769" max="10769" width="24.5703125" style="4" customWidth="1"/>
    <col min="10770" max="11014" width="9.140625" style="4"/>
    <col min="11015" max="11015" width="6.7109375" style="4" customWidth="1"/>
    <col min="11016" max="11016" width="30.7109375" style="4" customWidth="1"/>
    <col min="11017" max="11022" width="10.7109375" style="4" customWidth="1"/>
    <col min="11023" max="11023" width="15.7109375" style="4" customWidth="1"/>
    <col min="11024" max="11024" width="9.140625" style="4"/>
    <col min="11025" max="11025" width="24.5703125" style="4" customWidth="1"/>
    <col min="11026" max="11270" width="9.140625" style="4"/>
    <col min="11271" max="11271" width="6.7109375" style="4" customWidth="1"/>
    <col min="11272" max="11272" width="30.7109375" style="4" customWidth="1"/>
    <col min="11273" max="11278" width="10.7109375" style="4" customWidth="1"/>
    <col min="11279" max="11279" width="15.7109375" style="4" customWidth="1"/>
    <col min="11280" max="11280" width="9.140625" style="4"/>
    <col min="11281" max="11281" width="24.5703125" style="4" customWidth="1"/>
    <col min="11282" max="11526" width="9.140625" style="4"/>
    <col min="11527" max="11527" width="6.7109375" style="4" customWidth="1"/>
    <col min="11528" max="11528" width="30.7109375" style="4" customWidth="1"/>
    <col min="11529" max="11534" width="10.7109375" style="4" customWidth="1"/>
    <col min="11535" max="11535" width="15.7109375" style="4" customWidth="1"/>
    <col min="11536" max="11536" width="9.140625" style="4"/>
    <col min="11537" max="11537" width="24.5703125" style="4" customWidth="1"/>
    <col min="11538" max="11782" width="9.140625" style="4"/>
    <col min="11783" max="11783" width="6.7109375" style="4" customWidth="1"/>
    <col min="11784" max="11784" width="30.7109375" style="4" customWidth="1"/>
    <col min="11785" max="11790" width="10.7109375" style="4" customWidth="1"/>
    <col min="11791" max="11791" width="15.7109375" style="4" customWidth="1"/>
    <col min="11792" max="11792" width="9.140625" style="4"/>
    <col min="11793" max="11793" width="24.5703125" style="4" customWidth="1"/>
    <col min="11794" max="12038" width="9.140625" style="4"/>
    <col min="12039" max="12039" width="6.7109375" style="4" customWidth="1"/>
    <col min="12040" max="12040" width="30.7109375" style="4" customWidth="1"/>
    <col min="12041" max="12046" width="10.7109375" style="4" customWidth="1"/>
    <col min="12047" max="12047" width="15.7109375" style="4" customWidth="1"/>
    <col min="12048" max="12048" width="9.140625" style="4"/>
    <col min="12049" max="12049" width="24.5703125" style="4" customWidth="1"/>
    <col min="12050" max="12294" width="9.140625" style="4"/>
    <col min="12295" max="12295" width="6.7109375" style="4" customWidth="1"/>
    <col min="12296" max="12296" width="30.7109375" style="4" customWidth="1"/>
    <col min="12297" max="12302" width="10.7109375" style="4" customWidth="1"/>
    <col min="12303" max="12303" width="15.7109375" style="4" customWidth="1"/>
    <col min="12304" max="12304" width="9.140625" style="4"/>
    <col min="12305" max="12305" width="24.5703125" style="4" customWidth="1"/>
    <col min="12306" max="12550" width="9.140625" style="4"/>
    <col min="12551" max="12551" width="6.7109375" style="4" customWidth="1"/>
    <col min="12552" max="12552" width="30.7109375" style="4" customWidth="1"/>
    <col min="12553" max="12558" width="10.7109375" style="4" customWidth="1"/>
    <col min="12559" max="12559" width="15.7109375" style="4" customWidth="1"/>
    <col min="12560" max="12560" width="9.140625" style="4"/>
    <col min="12561" max="12561" width="24.5703125" style="4" customWidth="1"/>
    <col min="12562" max="12806" width="9.140625" style="4"/>
    <col min="12807" max="12807" width="6.7109375" style="4" customWidth="1"/>
    <col min="12808" max="12808" width="30.7109375" style="4" customWidth="1"/>
    <col min="12809" max="12814" width="10.7109375" style="4" customWidth="1"/>
    <col min="12815" max="12815" width="15.7109375" style="4" customWidth="1"/>
    <col min="12816" max="12816" width="9.140625" style="4"/>
    <col min="12817" max="12817" width="24.5703125" style="4" customWidth="1"/>
    <col min="12818" max="13062" width="9.140625" style="4"/>
    <col min="13063" max="13063" width="6.7109375" style="4" customWidth="1"/>
    <col min="13064" max="13064" width="30.7109375" style="4" customWidth="1"/>
    <col min="13065" max="13070" width="10.7109375" style="4" customWidth="1"/>
    <col min="13071" max="13071" width="15.7109375" style="4" customWidth="1"/>
    <col min="13072" max="13072" width="9.140625" style="4"/>
    <col min="13073" max="13073" width="24.5703125" style="4" customWidth="1"/>
    <col min="13074" max="13318" width="9.140625" style="4"/>
    <col min="13319" max="13319" width="6.7109375" style="4" customWidth="1"/>
    <col min="13320" max="13320" width="30.7109375" style="4" customWidth="1"/>
    <col min="13321" max="13326" width="10.7109375" style="4" customWidth="1"/>
    <col min="13327" max="13327" width="15.7109375" style="4" customWidth="1"/>
    <col min="13328" max="13328" width="9.140625" style="4"/>
    <col min="13329" max="13329" width="24.5703125" style="4" customWidth="1"/>
    <col min="13330" max="13574" width="9.140625" style="4"/>
    <col min="13575" max="13575" width="6.7109375" style="4" customWidth="1"/>
    <col min="13576" max="13576" width="30.7109375" style="4" customWidth="1"/>
    <col min="13577" max="13582" width="10.7109375" style="4" customWidth="1"/>
    <col min="13583" max="13583" width="15.7109375" style="4" customWidth="1"/>
    <col min="13584" max="13584" width="9.140625" style="4"/>
    <col min="13585" max="13585" width="24.5703125" style="4" customWidth="1"/>
    <col min="13586" max="13830" width="9.140625" style="4"/>
    <col min="13831" max="13831" width="6.7109375" style="4" customWidth="1"/>
    <col min="13832" max="13832" width="30.7109375" style="4" customWidth="1"/>
    <col min="13833" max="13838" width="10.7109375" style="4" customWidth="1"/>
    <col min="13839" max="13839" width="15.7109375" style="4" customWidth="1"/>
    <col min="13840" max="13840" width="9.140625" style="4"/>
    <col min="13841" max="13841" width="24.5703125" style="4" customWidth="1"/>
    <col min="13842" max="14086" width="9.140625" style="4"/>
    <col min="14087" max="14087" width="6.7109375" style="4" customWidth="1"/>
    <col min="14088" max="14088" width="30.7109375" style="4" customWidth="1"/>
    <col min="14089" max="14094" width="10.7109375" style="4" customWidth="1"/>
    <col min="14095" max="14095" width="15.7109375" style="4" customWidth="1"/>
    <col min="14096" max="14096" width="9.140625" style="4"/>
    <col min="14097" max="14097" width="24.5703125" style="4" customWidth="1"/>
    <col min="14098" max="14342" width="9.140625" style="4"/>
    <col min="14343" max="14343" width="6.7109375" style="4" customWidth="1"/>
    <col min="14344" max="14344" width="30.7109375" style="4" customWidth="1"/>
    <col min="14345" max="14350" width="10.7109375" style="4" customWidth="1"/>
    <col min="14351" max="14351" width="15.7109375" style="4" customWidth="1"/>
    <col min="14352" max="14352" width="9.140625" style="4"/>
    <col min="14353" max="14353" width="24.5703125" style="4" customWidth="1"/>
    <col min="14354" max="14598" width="9.140625" style="4"/>
    <col min="14599" max="14599" width="6.7109375" style="4" customWidth="1"/>
    <col min="14600" max="14600" width="30.7109375" style="4" customWidth="1"/>
    <col min="14601" max="14606" width="10.7109375" style="4" customWidth="1"/>
    <col min="14607" max="14607" width="15.7109375" style="4" customWidth="1"/>
    <col min="14608" max="14608" width="9.140625" style="4"/>
    <col min="14609" max="14609" width="24.5703125" style="4" customWidth="1"/>
    <col min="14610" max="14854" width="9.140625" style="4"/>
    <col min="14855" max="14855" width="6.7109375" style="4" customWidth="1"/>
    <col min="14856" max="14856" width="30.7109375" style="4" customWidth="1"/>
    <col min="14857" max="14862" width="10.7109375" style="4" customWidth="1"/>
    <col min="14863" max="14863" width="15.7109375" style="4" customWidth="1"/>
    <col min="14864" max="14864" width="9.140625" style="4"/>
    <col min="14865" max="14865" width="24.5703125" style="4" customWidth="1"/>
    <col min="14866" max="15110" width="9.140625" style="4"/>
    <col min="15111" max="15111" width="6.7109375" style="4" customWidth="1"/>
    <col min="15112" max="15112" width="30.7109375" style="4" customWidth="1"/>
    <col min="15113" max="15118" width="10.7109375" style="4" customWidth="1"/>
    <col min="15119" max="15119" width="15.7109375" style="4" customWidth="1"/>
    <col min="15120" max="15120" width="9.140625" style="4"/>
    <col min="15121" max="15121" width="24.5703125" style="4" customWidth="1"/>
    <col min="15122" max="15366" width="9.140625" style="4"/>
    <col min="15367" max="15367" width="6.7109375" style="4" customWidth="1"/>
    <col min="15368" max="15368" width="30.7109375" style="4" customWidth="1"/>
    <col min="15369" max="15374" width="10.7109375" style="4" customWidth="1"/>
    <col min="15375" max="15375" width="15.7109375" style="4" customWidth="1"/>
    <col min="15376" max="15376" width="9.140625" style="4"/>
    <col min="15377" max="15377" width="24.5703125" style="4" customWidth="1"/>
    <col min="15378" max="15622" width="9.140625" style="4"/>
    <col min="15623" max="15623" width="6.7109375" style="4" customWidth="1"/>
    <col min="15624" max="15624" width="30.7109375" style="4" customWidth="1"/>
    <col min="15625" max="15630" width="10.7109375" style="4" customWidth="1"/>
    <col min="15631" max="15631" width="15.7109375" style="4" customWidth="1"/>
    <col min="15632" max="15632" width="9.140625" style="4"/>
    <col min="15633" max="15633" width="24.5703125" style="4" customWidth="1"/>
    <col min="15634" max="15878" width="9.140625" style="4"/>
    <col min="15879" max="15879" width="6.7109375" style="4" customWidth="1"/>
    <col min="15880" max="15880" width="30.7109375" style="4" customWidth="1"/>
    <col min="15881" max="15886" width="10.7109375" style="4" customWidth="1"/>
    <col min="15887" max="15887" width="15.7109375" style="4" customWidth="1"/>
    <col min="15888" max="15888" width="9.140625" style="4"/>
    <col min="15889" max="15889" width="24.5703125" style="4" customWidth="1"/>
    <col min="15890" max="16134" width="9.140625" style="4"/>
    <col min="16135" max="16135" width="6.7109375" style="4" customWidth="1"/>
    <col min="16136" max="16136" width="30.7109375" style="4" customWidth="1"/>
    <col min="16137" max="16142" width="10.7109375" style="4" customWidth="1"/>
    <col min="16143" max="16143" width="15.7109375" style="4" customWidth="1"/>
    <col min="16144" max="16144" width="9.140625" style="4"/>
    <col min="16145" max="16145" width="24.5703125" style="4" customWidth="1"/>
    <col min="16146" max="16384" width="9.140625" style="4"/>
  </cols>
  <sheetData>
    <row r="1" spans="1:19">
      <c r="A1" s="1"/>
      <c r="B1" s="2"/>
      <c r="C1" s="3"/>
      <c r="D1" s="3"/>
      <c r="E1" s="3"/>
      <c r="F1" s="3"/>
      <c r="G1" s="3"/>
      <c r="H1" s="146"/>
      <c r="I1" s="3"/>
      <c r="J1" s="3"/>
      <c r="K1" s="3"/>
      <c r="L1" s="3"/>
      <c r="M1" s="3"/>
      <c r="N1" s="146"/>
      <c r="O1" s="2"/>
    </row>
    <row r="2" spans="1:19" ht="13.5">
      <c r="A2" s="6"/>
      <c r="B2" s="7"/>
      <c r="C2" s="8"/>
      <c r="D2" s="9"/>
      <c r="E2" s="10"/>
      <c r="F2" s="11"/>
      <c r="G2" s="11"/>
      <c r="I2" s="8"/>
      <c r="J2" s="9"/>
      <c r="K2" s="10"/>
      <c r="L2" s="11"/>
      <c r="M2" s="11"/>
      <c r="O2" s="13"/>
    </row>
    <row r="3" spans="1:19" ht="13.5">
      <c r="A3" s="14"/>
      <c r="B3" s="7"/>
      <c r="C3" s="8"/>
      <c r="D3" s="9"/>
      <c r="E3" s="9"/>
      <c r="F3" s="11"/>
      <c r="G3" s="11"/>
      <c r="I3" s="8"/>
      <c r="J3" s="9"/>
      <c r="K3" s="9"/>
      <c r="L3" s="11"/>
      <c r="M3" s="11"/>
      <c r="O3" s="15"/>
    </row>
    <row r="4" spans="1:19" ht="13.5">
      <c r="A4" s="12"/>
      <c r="B4" s="7"/>
      <c r="C4" s="8" t="s">
        <v>26</v>
      </c>
      <c r="D4" s="11"/>
      <c r="E4" s="11"/>
      <c r="F4" s="11"/>
      <c r="G4" s="11"/>
      <c r="I4" s="8"/>
      <c r="J4" s="11"/>
      <c r="K4" s="11"/>
      <c r="L4" s="11"/>
      <c r="M4" s="11"/>
      <c r="O4" s="13"/>
    </row>
    <row r="5" spans="1:19" ht="13.5">
      <c r="A5" s="14"/>
      <c r="B5" s="7"/>
      <c r="C5" s="16"/>
      <c r="D5" s="17"/>
      <c r="E5" s="17"/>
      <c r="F5" s="17"/>
      <c r="G5" s="17"/>
      <c r="I5" s="16"/>
      <c r="J5" s="17"/>
      <c r="K5" s="17"/>
      <c r="L5" s="17"/>
      <c r="M5" s="17"/>
      <c r="O5" s="18"/>
    </row>
    <row r="6" spans="1:19" ht="13.5">
      <c r="A6" s="6"/>
      <c r="B6" s="7"/>
      <c r="C6" s="325" t="s">
        <v>122</v>
      </c>
      <c r="D6" s="326"/>
      <c r="E6" s="326"/>
      <c r="F6" s="326"/>
      <c r="G6" s="326"/>
      <c r="H6" s="326"/>
      <c r="I6" s="326"/>
      <c r="J6" s="326"/>
      <c r="K6" s="326"/>
      <c r="L6" s="249"/>
      <c r="M6" s="249"/>
      <c r="N6" s="249"/>
      <c r="O6" s="19"/>
    </row>
    <row r="7" spans="1:19" ht="13.5">
      <c r="A7" s="6"/>
      <c r="B7" s="7"/>
      <c r="C7" s="20"/>
      <c r="D7" s="11"/>
      <c r="E7" s="11"/>
      <c r="F7" s="11"/>
      <c r="G7" s="11"/>
      <c r="H7" s="117"/>
      <c r="I7" s="20"/>
      <c r="J7" s="11"/>
      <c r="K7" s="11"/>
      <c r="L7" s="11"/>
      <c r="M7" s="11"/>
      <c r="N7" s="117"/>
      <c r="O7" s="18"/>
    </row>
    <row r="8" spans="1:19" ht="13.5">
      <c r="A8" s="6"/>
      <c r="B8" s="7"/>
      <c r="C8" s="20" t="s">
        <v>137</v>
      </c>
      <c r="D8" s="11"/>
      <c r="E8" s="11"/>
      <c r="F8" s="11"/>
      <c r="G8" s="11"/>
      <c r="H8" s="117"/>
      <c r="I8" s="20"/>
      <c r="J8" s="11"/>
      <c r="K8" s="11"/>
      <c r="L8" s="11"/>
      <c r="M8" s="11"/>
      <c r="N8" s="117"/>
      <c r="O8" s="18"/>
    </row>
    <row r="9" spans="1:19" ht="14.25" thickBot="1">
      <c r="A9" s="21"/>
      <c r="B9" s="22"/>
      <c r="C9" s="23"/>
      <c r="D9" s="23"/>
      <c r="E9" s="23"/>
      <c r="F9" s="24"/>
      <c r="G9" s="24"/>
      <c r="H9" s="85"/>
      <c r="I9" s="23"/>
      <c r="J9" s="23"/>
      <c r="K9" s="23"/>
      <c r="L9" s="24"/>
      <c r="M9" s="24"/>
      <c r="N9" s="85"/>
      <c r="O9" s="25"/>
    </row>
    <row r="10" spans="1:19" ht="8.25" customHeight="1" thickBot="1">
      <c r="A10" s="26"/>
      <c r="C10" s="27"/>
      <c r="D10" s="28"/>
      <c r="E10" s="28"/>
      <c r="F10" s="29"/>
      <c r="G10" s="29"/>
      <c r="H10" s="29"/>
      <c r="I10" s="27"/>
      <c r="J10" s="28"/>
      <c r="K10" s="28"/>
      <c r="L10" s="29"/>
      <c r="M10" s="29"/>
      <c r="N10" s="29"/>
      <c r="O10" s="30"/>
    </row>
    <row r="11" spans="1:19" ht="12.75" customHeight="1">
      <c r="A11" s="31"/>
      <c r="B11" s="32"/>
      <c r="C11" s="327" t="s">
        <v>27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9"/>
      <c r="O11" s="33"/>
    </row>
    <row r="12" spans="1:19">
      <c r="A12" s="34" t="s">
        <v>28</v>
      </c>
      <c r="B12" s="35" t="s">
        <v>29</v>
      </c>
      <c r="C12" s="36">
        <v>1</v>
      </c>
      <c r="D12" s="36">
        <v>2</v>
      </c>
      <c r="E12" s="37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36">
        <v>9</v>
      </c>
      <c r="L12" s="36">
        <v>10</v>
      </c>
      <c r="M12" s="36">
        <v>11</v>
      </c>
      <c r="N12" s="36">
        <v>12</v>
      </c>
      <c r="O12" s="38" t="s">
        <v>30</v>
      </c>
    </row>
    <row r="13" spans="1:19" ht="14.25" thickBot="1">
      <c r="A13" s="39"/>
      <c r="B13" s="40"/>
      <c r="C13" s="41">
        <v>30</v>
      </c>
      <c r="D13" s="41">
        <v>60</v>
      </c>
      <c r="E13" s="42">
        <v>90</v>
      </c>
      <c r="F13" s="41">
        <v>120</v>
      </c>
      <c r="G13" s="41">
        <v>150</v>
      </c>
      <c r="H13" s="41">
        <v>180</v>
      </c>
      <c r="I13" s="41">
        <v>30</v>
      </c>
      <c r="J13" s="41">
        <v>60</v>
      </c>
      <c r="K13" s="42">
        <v>90</v>
      </c>
      <c r="L13" s="41">
        <v>120</v>
      </c>
      <c r="M13" s="41">
        <v>150</v>
      </c>
      <c r="N13" s="41">
        <v>180</v>
      </c>
      <c r="O13" s="43" t="s">
        <v>31</v>
      </c>
    </row>
    <row r="14" spans="1:19" ht="13.5">
      <c r="A14" s="44"/>
      <c r="B14" s="45"/>
      <c r="C14" s="46"/>
      <c r="D14" s="46"/>
      <c r="E14" s="47"/>
      <c r="F14" s="48"/>
      <c r="G14" s="49"/>
      <c r="H14" s="48"/>
      <c r="I14" s="46"/>
      <c r="J14" s="46"/>
      <c r="K14" s="47"/>
      <c r="L14" s="48"/>
      <c r="M14" s="49"/>
      <c r="N14" s="48"/>
      <c r="O14" s="50"/>
    </row>
    <row r="15" spans="1:19" ht="12.75">
      <c r="A15" s="51" t="s">
        <v>51</v>
      </c>
      <c r="B15" s="52" t="s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4">
        <f>SUM(C15:N15)</f>
        <v>0</v>
      </c>
    </row>
    <row r="16" spans="1:19" ht="12.75">
      <c r="A16" s="51"/>
      <c r="B16" s="52"/>
      <c r="C16" s="55">
        <f ca="1">$O16*C15</f>
        <v>0</v>
      </c>
      <c r="D16" s="55">
        <f ca="1">$O16*D15</f>
        <v>0</v>
      </c>
      <c r="E16" s="55">
        <f ca="1">$O16*E15</f>
        <v>0</v>
      </c>
      <c r="F16" s="55">
        <f ca="1">$O16*F15</f>
        <v>0</v>
      </c>
      <c r="G16" s="55">
        <f ca="1">$O16*G15</f>
        <v>0</v>
      </c>
      <c r="H16" s="55">
        <f ca="1">$O16*H15</f>
        <v>0</v>
      </c>
      <c r="I16" s="55">
        <f ca="1">$O16*I15</f>
        <v>0</v>
      </c>
      <c r="J16" s="55">
        <f ca="1">$O16*J15</f>
        <v>0</v>
      </c>
      <c r="K16" s="55">
        <f ca="1">$O16*K15</f>
        <v>0</v>
      </c>
      <c r="L16" s="55">
        <f ca="1">$O16*L15</f>
        <v>0</v>
      </c>
      <c r="M16" s="55">
        <f ca="1">$O16*M15</f>
        <v>0</v>
      </c>
      <c r="N16" s="55">
        <f ca="1">$O16*N15</f>
        <v>0</v>
      </c>
      <c r="O16" s="56">
        <f ca="1">SUMIF('Planilha '!B14:F46,"TOTAL DO ITEM",'Planilha '!F14:F46)*(1+'Planilha '!F6)</f>
        <v>0</v>
      </c>
      <c r="S16" s="293"/>
    </row>
    <row r="17" spans="1:19" ht="5.25" customHeight="1">
      <c r="A17" s="51"/>
      <c r="B17" s="52"/>
      <c r="C17" s="57"/>
      <c r="D17" s="57"/>
      <c r="E17" s="58"/>
      <c r="F17" s="58"/>
      <c r="G17" s="58"/>
      <c r="H17" s="58"/>
      <c r="I17" s="57"/>
      <c r="J17" s="57"/>
      <c r="K17" s="58"/>
      <c r="L17" s="58"/>
      <c r="M17" s="58"/>
      <c r="N17" s="58"/>
      <c r="O17" s="59"/>
    </row>
    <row r="18" spans="1:19" ht="12.75">
      <c r="A18" s="51" t="s">
        <v>66</v>
      </c>
      <c r="B18" s="52" t="s">
        <v>53</v>
      </c>
      <c r="C18" s="60"/>
      <c r="D18" s="60"/>
      <c r="E18" s="60"/>
      <c r="F18" s="60"/>
      <c r="G18" s="60"/>
      <c r="H18" s="60"/>
      <c r="I18" s="53">
        <v>0</v>
      </c>
      <c r="J18" s="53">
        <v>0</v>
      </c>
      <c r="K18" s="60"/>
      <c r="L18" s="60"/>
      <c r="M18" s="60"/>
      <c r="N18" s="60"/>
      <c r="O18" s="54">
        <f>SUM(C18:N18)</f>
        <v>0</v>
      </c>
      <c r="R18" s="142"/>
    </row>
    <row r="19" spans="1:19" ht="12.75">
      <c r="A19" s="51"/>
      <c r="B19" s="52"/>
      <c r="C19" s="55"/>
      <c r="D19" s="55"/>
      <c r="E19" s="55"/>
      <c r="F19" s="55"/>
      <c r="G19" s="55"/>
      <c r="H19" s="55"/>
      <c r="I19" s="55">
        <f ca="1">$O19*I18</f>
        <v>0</v>
      </c>
      <c r="J19" s="55">
        <f ca="1">$O19*J18</f>
        <v>0</v>
      </c>
      <c r="K19" s="55"/>
      <c r="L19" s="55"/>
      <c r="M19" s="55"/>
      <c r="N19" s="55"/>
      <c r="O19" s="56">
        <f ca="1">SUMIF('Planilha '!B50:F100,"TOTAL DO ITEM",'Planilha '!F50:F100)*(1+'Planilha '!F6)</f>
        <v>0</v>
      </c>
      <c r="S19" s="293"/>
    </row>
    <row r="20" spans="1:19" ht="5.25" customHeight="1">
      <c r="A20" s="51"/>
      <c r="B20" s="52"/>
      <c r="C20" s="57"/>
      <c r="D20" s="57"/>
      <c r="E20" s="55"/>
      <c r="F20" s="57"/>
      <c r="G20" s="55"/>
      <c r="H20" s="55"/>
      <c r="I20" s="57"/>
      <c r="J20" s="57"/>
      <c r="K20" s="55"/>
      <c r="L20" s="57"/>
      <c r="M20" s="55"/>
      <c r="N20" s="55"/>
      <c r="O20" s="56"/>
    </row>
    <row r="21" spans="1:19" ht="12.75">
      <c r="A21" s="51" t="s">
        <v>54</v>
      </c>
      <c r="B21" s="52" t="s">
        <v>103</v>
      </c>
      <c r="C21" s="60"/>
      <c r="D21" s="60"/>
      <c r="E21" s="60"/>
      <c r="F21" s="60"/>
      <c r="G21" s="60"/>
      <c r="H21" s="60"/>
      <c r="I21" s="60"/>
      <c r="J21" s="60"/>
      <c r="K21" s="53">
        <v>0</v>
      </c>
      <c r="L21" s="53">
        <v>0</v>
      </c>
      <c r="M21" s="60"/>
      <c r="N21" s="60"/>
      <c r="O21" s="54">
        <f>SUM(C21:N21)</f>
        <v>0</v>
      </c>
    </row>
    <row r="22" spans="1:19" ht="12.75">
      <c r="A22" s="51"/>
      <c r="B22" s="52"/>
      <c r="C22" s="55"/>
      <c r="D22" s="55"/>
      <c r="E22" s="55"/>
      <c r="F22" s="55"/>
      <c r="G22" s="55"/>
      <c r="H22" s="55"/>
      <c r="I22" s="55"/>
      <c r="J22" s="55"/>
      <c r="K22" s="55">
        <f ca="1">$O22*K21</f>
        <v>0</v>
      </c>
      <c r="L22" s="55">
        <f ca="1">$O22*L210</f>
        <v>0</v>
      </c>
      <c r="M22" s="55"/>
      <c r="N22" s="55"/>
      <c r="O22" s="56">
        <f ca="1">SUMIF('Planilha '!B104:F130,"TOTAL DO ITEM",'Planilha '!F104:F130)*(1+'Planilha '!F6)</f>
        <v>0</v>
      </c>
      <c r="S22" s="293"/>
    </row>
    <row r="23" spans="1:19" ht="5.25" customHeight="1">
      <c r="A23" s="51"/>
      <c r="B23" s="52"/>
      <c r="C23" s="57"/>
      <c r="D23" s="57"/>
      <c r="E23" s="55"/>
      <c r="F23" s="61"/>
      <c r="G23" s="55"/>
      <c r="H23" s="55"/>
      <c r="I23" s="57"/>
      <c r="J23" s="57"/>
      <c r="K23" s="55"/>
      <c r="L23" s="61"/>
      <c r="M23" s="55"/>
      <c r="N23" s="55"/>
      <c r="O23" s="56"/>
    </row>
    <row r="24" spans="1:19" ht="12.75">
      <c r="A24" s="51" t="s">
        <v>79</v>
      </c>
      <c r="B24" s="52" t="s">
        <v>108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53">
        <v>0</v>
      </c>
      <c r="N24" s="53">
        <v>0</v>
      </c>
      <c r="O24" s="54">
        <f>SUM(C24:N24)</f>
        <v>0</v>
      </c>
    </row>
    <row r="25" spans="1:19" ht="12.75">
      <c r="A25" s="51"/>
      <c r="B25" s="52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>
        <f ca="1">$O25*M24</f>
        <v>0</v>
      </c>
      <c r="N25" s="55">
        <f ca="1">$O25*N24-K270</f>
        <v>0</v>
      </c>
      <c r="O25" s="56">
        <f ca="1">SUMIF('Planilha '!B134:F158,"TOTAL DO ITEM",'Planilha '!F134:F158)*(1+'Planilha '!F6)</f>
        <v>0</v>
      </c>
      <c r="S25" s="293"/>
    </row>
    <row r="26" spans="1:19" ht="5.25" customHeight="1">
      <c r="A26" s="51"/>
      <c r="B26" s="52"/>
      <c r="C26" s="57"/>
      <c r="D26" s="57"/>
      <c r="E26" s="55"/>
      <c r="F26" s="61"/>
      <c r="G26" s="55"/>
      <c r="H26" s="55"/>
      <c r="I26" s="57"/>
      <c r="J26" s="57"/>
      <c r="K26" s="55"/>
      <c r="L26" s="61"/>
      <c r="M26" s="55"/>
      <c r="N26" s="55"/>
      <c r="O26" s="56"/>
    </row>
    <row r="27" spans="1:19" ht="12.75">
      <c r="A27" s="51" t="s">
        <v>80</v>
      </c>
      <c r="B27" s="52" t="s">
        <v>107</v>
      </c>
      <c r="C27" s="60"/>
      <c r="D27" s="60"/>
      <c r="E27" s="60"/>
      <c r="F27" s="60"/>
      <c r="G27" s="60"/>
      <c r="H27" s="60"/>
      <c r="I27" s="60"/>
      <c r="J27" s="60"/>
      <c r="K27" s="53">
        <v>0</v>
      </c>
      <c r="L27" s="53">
        <v>0</v>
      </c>
      <c r="M27" s="60"/>
      <c r="N27" s="60"/>
      <c r="O27" s="54">
        <f>SUM(C27:N27)</f>
        <v>0</v>
      </c>
    </row>
    <row r="28" spans="1:19" ht="12.75">
      <c r="A28" s="51"/>
      <c r="B28" s="52"/>
      <c r="C28" s="55"/>
      <c r="D28" s="55"/>
      <c r="E28" s="55"/>
      <c r="F28" s="55"/>
      <c r="G28" s="55"/>
      <c r="H28" s="55"/>
      <c r="I28" s="55"/>
      <c r="J28" s="55"/>
      <c r="K28" s="55">
        <f ca="1">$O28*K27</f>
        <v>0</v>
      </c>
      <c r="L28" s="55">
        <f ca="1">$O28*L27</f>
        <v>0</v>
      </c>
      <c r="M28" s="55"/>
      <c r="N28" s="55"/>
      <c r="O28" s="56">
        <f ca="1">SUMIF('Planilha '!B162:F185,"TOTAL DO ITEM",'Planilha '!F162:F185)*(1+'Planilha '!F6)</f>
        <v>0</v>
      </c>
      <c r="S28" s="293"/>
    </row>
    <row r="29" spans="1:19" ht="5.25" customHeight="1">
      <c r="A29" s="51"/>
      <c r="B29" s="52"/>
      <c r="C29" s="57"/>
      <c r="D29" s="57"/>
      <c r="E29" s="55"/>
      <c r="F29" s="55"/>
      <c r="G29" s="55"/>
      <c r="H29" s="55"/>
      <c r="I29" s="57"/>
      <c r="J29" s="57"/>
      <c r="K29" s="55"/>
      <c r="L29" s="55"/>
      <c r="M29" s="55"/>
      <c r="N29" s="55"/>
      <c r="O29" s="56"/>
      <c r="S29" s="293"/>
    </row>
    <row r="30" spans="1:19" ht="12.75">
      <c r="A30" s="51" t="s">
        <v>81</v>
      </c>
      <c r="B30" s="52" t="s">
        <v>87</v>
      </c>
      <c r="C30" s="53">
        <v>0</v>
      </c>
      <c r="D30" s="53">
        <v>0</v>
      </c>
      <c r="E30" s="55"/>
      <c r="F30" s="61"/>
      <c r="G30" s="60"/>
      <c r="H30" s="60"/>
      <c r="I30" s="60"/>
      <c r="J30" s="60"/>
      <c r="K30" s="55"/>
      <c r="L30" s="61"/>
      <c r="M30" s="60"/>
      <c r="N30" s="60"/>
      <c r="O30" s="54">
        <f>SUM(C30:N30)</f>
        <v>0</v>
      </c>
      <c r="S30" s="293"/>
    </row>
    <row r="31" spans="1:19" ht="12.75">
      <c r="A31" s="51"/>
      <c r="B31" s="52"/>
      <c r="C31" s="55">
        <f ca="1">$O31*C30</f>
        <v>0</v>
      </c>
      <c r="D31" s="55">
        <f ca="1">$O31*D30</f>
        <v>0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>
        <f ca="1">SUMIF('Planilha '!B189:F312,"TOTAL DO ITEM",'Planilha '!F189:F312)*(1+'Planilha '!F6)</f>
        <v>0</v>
      </c>
      <c r="S31" s="293"/>
    </row>
    <row r="32" spans="1:19" ht="5.25" customHeight="1">
      <c r="A32" s="51"/>
      <c r="B32" s="52"/>
      <c r="C32" s="57"/>
      <c r="D32" s="57"/>
      <c r="E32" s="55"/>
      <c r="F32" s="61"/>
      <c r="G32" s="55"/>
      <c r="H32" s="55"/>
      <c r="I32" s="57"/>
      <c r="J32" s="57"/>
      <c r="K32" s="55"/>
      <c r="L32" s="61"/>
      <c r="M32" s="55"/>
      <c r="N32" s="55"/>
      <c r="O32" s="56"/>
      <c r="S32" s="293"/>
    </row>
    <row r="33" spans="1:19" ht="12.75">
      <c r="A33" s="51" t="s">
        <v>83</v>
      </c>
      <c r="B33" s="52" t="s">
        <v>90</v>
      </c>
      <c r="C33" s="60"/>
      <c r="D33" s="60"/>
      <c r="E33" s="53">
        <v>0</v>
      </c>
      <c r="F33" s="53">
        <v>0</v>
      </c>
      <c r="G33" s="60"/>
      <c r="H33" s="60"/>
      <c r="I33" s="60"/>
      <c r="J33" s="60"/>
      <c r="K33" s="55"/>
      <c r="L33" s="61"/>
      <c r="M33" s="60"/>
      <c r="N33" s="60"/>
      <c r="O33" s="54">
        <f>SUM(C33:N33)</f>
        <v>0</v>
      </c>
      <c r="S33" s="293"/>
    </row>
    <row r="34" spans="1:19" ht="12.75">
      <c r="A34" s="51"/>
      <c r="B34" s="52"/>
      <c r="C34" s="55"/>
      <c r="D34" s="55"/>
      <c r="E34" s="55">
        <f ca="1">$O34*E33</f>
        <v>0</v>
      </c>
      <c r="F34" s="55">
        <f ca="1">$O34*F33</f>
        <v>0</v>
      </c>
      <c r="G34" s="55"/>
      <c r="H34" s="55"/>
      <c r="I34" s="55"/>
      <c r="J34" s="55"/>
      <c r="K34" s="55"/>
      <c r="L34" s="55"/>
      <c r="M34" s="55"/>
      <c r="N34" s="55"/>
      <c r="O34" s="56">
        <f ca="1">SUMIF('Planilha '!B316:F485,"TOTAL DO ITEM",'Planilha '!F316:F485)*(1+'Planilha '!F6)</f>
        <v>0</v>
      </c>
      <c r="S34" s="293"/>
    </row>
    <row r="35" spans="1:19" ht="5.25" customHeight="1">
      <c r="A35" s="51"/>
      <c r="B35" s="52"/>
      <c r="C35" s="57"/>
      <c r="D35" s="57"/>
      <c r="E35" s="55"/>
      <c r="F35" s="61"/>
      <c r="G35" s="55"/>
      <c r="H35" s="55"/>
      <c r="I35" s="57"/>
      <c r="J35" s="57"/>
      <c r="K35" s="55"/>
      <c r="L35" s="61"/>
      <c r="M35" s="55"/>
      <c r="N35" s="55"/>
      <c r="O35" s="56"/>
      <c r="S35" s="293"/>
    </row>
    <row r="36" spans="1:19" ht="12.75">
      <c r="A36" s="51" t="s">
        <v>25</v>
      </c>
      <c r="B36" s="52" t="s">
        <v>91</v>
      </c>
      <c r="C36" s="60"/>
      <c r="D36" s="60"/>
      <c r="E36" s="55"/>
      <c r="F36" s="61"/>
      <c r="G36" s="53">
        <v>0</v>
      </c>
      <c r="H36" s="53">
        <v>0</v>
      </c>
      <c r="I36" s="60"/>
      <c r="J36" s="60"/>
      <c r="K36" s="55"/>
      <c r="L36" s="61"/>
      <c r="M36" s="60"/>
      <c r="N36" s="60"/>
      <c r="O36" s="54">
        <f>SUM(C36:N36)</f>
        <v>0</v>
      </c>
      <c r="S36" s="293"/>
    </row>
    <row r="37" spans="1:19" ht="12.75">
      <c r="A37" s="51"/>
      <c r="B37" s="52"/>
      <c r="C37" s="55"/>
      <c r="D37" s="55"/>
      <c r="E37" s="55"/>
      <c r="F37" s="55"/>
      <c r="G37" s="55">
        <f ca="1">$O37*G36</f>
        <v>0</v>
      </c>
      <c r="H37" s="55">
        <f ca="1">$O37*H36</f>
        <v>0</v>
      </c>
      <c r="I37" s="55"/>
      <c r="J37" s="55"/>
      <c r="K37" s="55"/>
      <c r="L37" s="55"/>
      <c r="M37" s="55"/>
      <c r="N37" s="55"/>
      <c r="O37" s="56">
        <f ca="1">SUMIF('Planilha '!B489:F560,"TOTAL DO ITEM",'Planilha '!F489:F560)*(1+'Planilha '!F6)</f>
        <v>0</v>
      </c>
      <c r="S37" s="293"/>
    </row>
    <row r="38" spans="1:19" ht="5.25" customHeight="1">
      <c r="A38" s="51"/>
      <c r="B38" s="52"/>
      <c r="C38" s="57"/>
      <c r="D38" s="57"/>
      <c r="E38" s="55"/>
      <c r="F38" s="61"/>
      <c r="G38" s="55"/>
      <c r="H38" s="55"/>
      <c r="I38" s="57"/>
      <c r="J38" s="57"/>
      <c r="K38" s="55"/>
      <c r="L38" s="61"/>
      <c r="M38" s="55"/>
      <c r="N38" s="55"/>
      <c r="O38" s="56"/>
      <c r="S38" s="293"/>
    </row>
    <row r="39" spans="1:19" ht="12.75">
      <c r="A39" s="51" t="s">
        <v>93</v>
      </c>
      <c r="B39" s="52" t="s">
        <v>92</v>
      </c>
      <c r="C39" s="60"/>
      <c r="D39" s="60"/>
      <c r="E39" s="55"/>
      <c r="F39" s="61"/>
      <c r="G39" s="60"/>
      <c r="H39" s="60"/>
      <c r="I39" s="53">
        <v>0</v>
      </c>
      <c r="J39" s="53">
        <v>0</v>
      </c>
      <c r="K39" s="55"/>
      <c r="L39" s="61"/>
      <c r="M39" s="60"/>
      <c r="N39" s="60"/>
      <c r="O39" s="54">
        <f>SUM(C39:N39)</f>
        <v>0</v>
      </c>
      <c r="S39" s="293"/>
    </row>
    <row r="40" spans="1:19" ht="12.75">
      <c r="A40" s="51"/>
      <c r="B40" s="52"/>
      <c r="C40" s="55"/>
      <c r="D40" s="55"/>
      <c r="E40" s="55"/>
      <c r="F40" s="55"/>
      <c r="G40" s="55"/>
      <c r="H40" s="55"/>
      <c r="I40" s="55">
        <f ca="1">$O40*I39</f>
        <v>0</v>
      </c>
      <c r="J40" s="55">
        <f ca="1">$O40*J39</f>
        <v>0</v>
      </c>
      <c r="K40" s="55"/>
      <c r="L40" s="55"/>
      <c r="M40" s="55"/>
      <c r="N40" s="55"/>
      <c r="O40" s="56">
        <f ca="1">SUMIF('Planilha '!B562:F625,"TOTAL DO ITEM",'Planilha '!F562:F625)*(1+'Planilha '!F6)</f>
        <v>0</v>
      </c>
      <c r="S40" s="293"/>
    </row>
    <row r="41" spans="1:19" ht="5.25" customHeight="1">
      <c r="A41" s="51"/>
      <c r="B41" s="52"/>
      <c r="C41" s="57"/>
      <c r="D41" s="57"/>
      <c r="E41" s="55"/>
      <c r="F41" s="61"/>
      <c r="G41" s="55"/>
      <c r="H41" s="55"/>
      <c r="I41" s="57"/>
      <c r="J41" s="57"/>
      <c r="K41" s="55"/>
      <c r="L41" s="61"/>
      <c r="M41" s="55"/>
      <c r="N41" s="55"/>
      <c r="O41" s="56"/>
      <c r="S41" s="293"/>
    </row>
    <row r="42" spans="1:19" ht="12.75">
      <c r="A42" s="51" t="s">
        <v>94</v>
      </c>
      <c r="B42" s="52" t="s">
        <v>89</v>
      </c>
      <c r="C42" s="60"/>
      <c r="D42" s="60"/>
      <c r="E42" s="55"/>
      <c r="F42" s="61"/>
      <c r="G42" s="60"/>
      <c r="H42" s="60"/>
      <c r="I42" s="60"/>
      <c r="J42" s="60"/>
      <c r="K42" s="53">
        <v>0</v>
      </c>
      <c r="L42" s="53">
        <v>0</v>
      </c>
      <c r="M42" s="60"/>
      <c r="N42" s="60"/>
      <c r="O42" s="54">
        <f>SUM(C42:N42)</f>
        <v>0</v>
      </c>
      <c r="S42" s="293"/>
    </row>
    <row r="43" spans="1:19" ht="12.75">
      <c r="A43" s="51"/>
      <c r="B43" s="52"/>
      <c r="C43" s="55"/>
      <c r="D43" s="55"/>
      <c r="E43" s="55"/>
      <c r="F43" s="55"/>
      <c r="G43" s="55"/>
      <c r="H43" s="55"/>
      <c r="I43" s="55"/>
      <c r="J43" s="55"/>
      <c r="K43" s="55">
        <f ca="1">$O43*K42</f>
        <v>0</v>
      </c>
      <c r="L43" s="55">
        <f ca="1">$O43*L42</f>
        <v>0</v>
      </c>
      <c r="M43" s="55"/>
      <c r="N43" s="55"/>
      <c r="O43" s="56">
        <f ca="1">SUMIF('Planilha '!B627:F748,"TOTAL DO ITEM",'Planilha '!F627:F748)*(1+'Planilha '!F6)</f>
        <v>0</v>
      </c>
      <c r="S43" s="293"/>
    </row>
    <row r="44" spans="1:19" ht="5.25" customHeight="1">
      <c r="A44" s="51"/>
      <c r="B44" s="52"/>
      <c r="C44" s="57"/>
      <c r="D44" s="57"/>
      <c r="E44" s="55"/>
      <c r="F44" s="61"/>
      <c r="G44" s="55"/>
      <c r="H44" s="55"/>
      <c r="I44" s="57"/>
      <c r="J44" s="57"/>
      <c r="K44" s="55"/>
      <c r="L44" s="61"/>
      <c r="M44" s="55"/>
      <c r="N44" s="55"/>
      <c r="O44" s="56"/>
      <c r="S44" s="293"/>
    </row>
    <row r="45" spans="1:19" ht="12.75">
      <c r="A45" s="51" t="s">
        <v>96</v>
      </c>
      <c r="B45" s="52" t="s">
        <v>95</v>
      </c>
      <c r="C45" s="60"/>
      <c r="D45" s="60"/>
      <c r="E45" s="55"/>
      <c r="F45" s="61"/>
      <c r="G45" s="60"/>
      <c r="H45" s="60"/>
      <c r="I45" s="60"/>
      <c r="J45" s="60"/>
      <c r="K45" s="55"/>
      <c r="L45" s="61"/>
      <c r="M45" s="53">
        <v>0</v>
      </c>
      <c r="N45" s="53">
        <v>0</v>
      </c>
      <c r="O45" s="54">
        <f>SUM(C45:N45)</f>
        <v>0</v>
      </c>
      <c r="S45" s="293"/>
    </row>
    <row r="46" spans="1:19" ht="12.75">
      <c r="A46" s="51"/>
      <c r="B46" s="52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>
        <f ca="1">$O46*M45</f>
        <v>0</v>
      </c>
      <c r="N46" s="55">
        <f ca="1">$O46*N45</f>
        <v>0</v>
      </c>
      <c r="O46" s="56">
        <f ca="1">SUMIF('Planilha '!B752:F792,"TOTAL DO ITEM",'Planilha '!F752:F792)*(1+'Planilha '!F6)</f>
        <v>0</v>
      </c>
      <c r="S46" s="293"/>
    </row>
    <row r="47" spans="1:19" ht="5.25" customHeight="1">
      <c r="A47" s="51"/>
      <c r="B47" s="52"/>
      <c r="C47" s="57"/>
      <c r="D47" s="57"/>
      <c r="E47" s="55"/>
      <c r="F47" s="61"/>
      <c r="G47" s="55"/>
      <c r="H47" s="55"/>
      <c r="I47" s="57"/>
      <c r="J47" s="57"/>
      <c r="K47" s="55"/>
      <c r="L47" s="61"/>
      <c r="M47" s="55"/>
      <c r="N47" s="55"/>
      <c r="O47" s="56"/>
      <c r="S47" s="293"/>
    </row>
    <row r="48" spans="1:19" ht="12.75">
      <c r="A48" s="51" t="s">
        <v>40</v>
      </c>
      <c r="B48" s="52" t="s">
        <v>73</v>
      </c>
      <c r="C48" s="60"/>
      <c r="D48" s="60"/>
      <c r="E48" s="55"/>
      <c r="F48" s="61"/>
      <c r="G48" s="60"/>
      <c r="H48" s="53">
        <v>0</v>
      </c>
      <c r="I48" s="60"/>
      <c r="J48" s="60"/>
      <c r="K48" s="55"/>
      <c r="L48" s="61"/>
      <c r="M48" s="53">
        <v>0</v>
      </c>
      <c r="N48" s="60"/>
      <c r="O48" s="54">
        <f>SUM(C48:N48)</f>
        <v>0</v>
      </c>
      <c r="S48" s="293"/>
    </row>
    <row r="49" spans="1:19" ht="12.75">
      <c r="A49" s="51"/>
      <c r="B49" s="52"/>
      <c r="C49" s="55"/>
      <c r="D49" s="55"/>
      <c r="E49" s="55"/>
      <c r="F49" s="55"/>
      <c r="G49" s="55"/>
      <c r="H49" s="55">
        <f ca="1">$O49*H48</f>
        <v>0</v>
      </c>
      <c r="I49" s="55"/>
      <c r="J49" s="55"/>
      <c r="K49" s="55"/>
      <c r="L49" s="55"/>
      <c r="M49" s="55">
        <f ca="1">$O49*M48</f>
        <v>0</v>
      </c>
      <c r="N49" s="55"/>
      <c r="O49" s="56">
        <f ca="1">SUMIF('Planilha '!B796:F799,"TOTAL DO ITEM",'Planilha '!F796:F799)*(1+'Planilha '!F6)</f>
        <v>0</v>
      </c>
      <c r="S49" s="293"/>
    </row>
    <row r="50" spans="1:19" ht="5.25" customHeight="1">
      <c r="A50" s="51"/>
      <c r="B50" s="52"/>
      <c r="C50" s="57"/>
      <c r="D50" s="57"/>
      <c r="E50" s="55"/>
      <c r="F50" s="61"/>
      <c r="G50" s="55"/>
      <c r="H50" s="55"/>
      <c r="I50" s="57"/>
      <c r="J50" s="57"/>
      <c r="K50" s="55"/>
      <c r="L50" s="61"/>
      <c r="M50" s="55"/>
      <c r="N50" s="55"/>
      <c r="O50" s="56"/>
      <c r="S50" s="293"/>
    </row>
    <row r="51" spans="1:19" ht="12.75">
      <c r="A51" s="51" t="s">
        <v>34</v>
      </c>
      <c r="B51" s="52" t="s">
        <v>97</v>
      </c>
      <c r="C51" s="60"/>
      <c r="D51" s="60"/>
      <c r="E51" s="55"/>
      <c r="F51" s="61"/>
      <c r="G51" s="60"/>
      <c r="H51" s="60"/>
      <c r="I51" s="60"/>
      <c r="J51" s="60"/>
      <c r="K51" s="55"/>
      <c r="L51" s="61"/>
      <c r="M51" s="60"/>
      <c r="N51" s="53">
        <v>0</v>
      </c>
      <c r="O51" s="54">
        <f>SUM(C51:N51)</f>
        <v>0</v>
      </c>
      <c r="S51" s="293"/>
    </row>
    <row r="52" spans="1:19" ht="12.75">
      <c r="A52" s="51"/>
      <c r="B52" s="52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>
        <f ca="1">$O52*N51</f>
        <v>0</v>
      </c>
      <c r="O52" s="56">
        <f ca="1">SUMIF('Planilha '!B803:F805,"TOTAL DO ITEM",'Planilha '!F803:F805)*(1+'Planilha '!F6)</f>
        <v>0</v>
      </c>
      <c r="S52" s="293"/>
    </row>
    <row r="53" spans="1:19" ht="5.25" customHeight="1" thickBot="1">
      <c r="A53" s="51"/>
      <c r="B53" s="52"/>
      <c r="C53" s="57"/>
      <c r="D53" s="57"/>
      <c r="E53" s="55"/>
      <c r="F53" s="61"/>
      <c r="G53" s="55"/>
      <c r="H53" s="55"/>
      <c r="I53" s="57"/>
      <c r="J53" s="57"/>
      <c r="K53" s="55"/>
      <c r="L53" s="61"/>
      <c r="M53" s="55"/>
      <c r="N53" s="55"/>
      <c r="O53" s="56"/>
    </row>
    <row r="54" spans="1:19">
      <c r="A54" s="62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143"/>
      <c r="O54" s="65"/>
    </row>
    <row r="55" spans="1:19">
      <c r="A55" s="66"/>
      <c r="B55" s="67" t="s">
        <v>32</v>
      </c>
      <c r="C55" s="68">
        <f t="shared" ref="C55:N55" ca="1" si="0">SUM(C16,C19,C22,C25,C28,C31,C34,C37,C40,C43,C46,C52,C49)</f>
        <v>0</v>
      </c>
      <c r="D55" s="68">
        <f t="shared" ca="1" si="0"/>
        <v>0</v>
      </c>
      <c r="E55" s="68">
        <f t="shared" ca="1" si="0"/>
        <v>0</v>
      </c>
      <c r="F55" s="68">
        <f t="shared" ca="1" si="0"/>
        <v>0</v>
      </c>
      <c r="G55" s="68">
        <f t="shared" ca="1" si="0"/>
        <v>0</v>
      </c>
      <c r="H55" s="68">
        <f t="shared" ca="1" si="0"/>
        <v>0</v>
      </c>
      <c r="I55" s="68">
        <f t="shared" ca="1" si="0"/>
        <v>0</v>
      </c>
      <c r="J55" s="68">
        <f t="shared" ca="1" si="0"/>
        <v>0</v>
      </c>
      <c r="K55" s="68">
        <f t="shared" ca="1" si="0"/>
        <v>0</v>
      </c>
      <c r="L55" s="68">
        <f t="shared" ca="1" si="0"/>
        <v>0</v>
      </c>
      <c r="M55" s="68">
        <f t="shared" ca="1" si="0"/>
        <v>0</v>
      </c>
      <c r="N55" s="68">
        <f t="shared" ca="1" si="0"/>
        <v>0</v>
      </c>
      <c r="O55" s="145">
        <f ca="1">SUM(O16,O19,O22,O25,O28,O31,O34,O37,O40,O43,O46,O52,O49)</f>
        <v>0</v>
      </c>
    </row>
    <row r="56" spans="1:19" ht="12.75" thickBot="1">
      <c r="A56" s="69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144"/>
      <c r="O56" s="72"/>
    </row>
    <row r="57" spans="1:19" ht="13.5">
      <c r="A57" s="74"/>
      <c r="B57" s="67"/>
      <c r="C57" s="75"/>
      <c r="D57" s="75"/>
      <c r="E57" s="75"/>
      <c r="F57" s="76"/>
      <c r="G57" s="294"/>
      <c r="H57" s="294"/>
      <c r="I57" s="75"/>
      <c r="J57" s="75"/>
      <c r="K57" s="75"/>
      <c r="L57" s="76"/>
      <c r="M57" s="76"/>
      <c r="N57" s="76"/>
      <c r="O57" s="77"/>
      <c r="Q57" s="73"/>
    </row>
    <row r="58" spans="1:19" ht="13.5">
      <c r="A58" s="74"/>
      <c r="B58" s="67"/>
      <c r="C58" s="75"/>
      <c r="D58" s="75"/>
      <c r="E58" s="334"/>
      <c r="F58" s="334"/>
      <c r="G58" s="330"/>
      <c r="H58" s="330"/>
      <c r="I58" s="75"/>
      <c r="J58" s="75"/>
      <c r="K58" s="334"/>
      <c r="L58" s="334"/>
      <c r="M58" s="330"/>
      <c r="N58" s="330"/>
      <c r="O58" s="77"/>
      <c r="Q58" s="73"/>
    </row>
    <row r="59" spans="1:19" ht="13.5">
      <c r="A59" s="78"/>
      <c r="B59" s="20"/>
      <c r="C59" s="20"/>
      <c r="D59" s="79"/>
      <c r="E59" s="333"/>
      <c r="F59" s="333"/>
      <c r="G59" s="331"/>
      <c r="H59" s="332"/>
      <c r="I59" s="20"/>
      <c r="J59" s="79"/>
      <c r="K59" s="333"/>
      <c r="L59" s="333"/>
      <c r="M59" s="331"/>
      <c r="N59" s="332"/>
      <c r="O59" s="80"/>
      <c r="Q59" s="73"/>
    </row>
    <row r="60" spans="1:19">
      <c r="A60" s="81"/>
      <c r="B60" s="16"/>
      <c r="C60" s="16"/>
      <c r="D60" s="82"/>
      <c r="E60" s="333"/>
      <c r="F60" s="333"/>
      <c r="G60" s="331"/>
      <c r="H60" s="332"/>
      <c r="I60" s="16"/>
      <c r="J60" s="82"/>
      <c r="K60" s="333"/>
      <c r="L60" s="333"/>
      <c r="M60" s="331"/>
      <c r="N60" s="332"/>
      <c r="O60" s="83"/>
      <c r="Q60" s="73"/>
    </row>
    <row r="61" spans="1:19">
      <c r="A61" s="81"/>
      <c r="B61" s="16"/>
      <c r="C61" s="16"/>
      <c r="D61" s="82"/>
      <c r="F61" s="16"/>
      <c r="G61" s="16"/>
      <c r="H61" s="16"/>
      <c r="I61" s="16"/>
      <c r="J61" s="82"/>
      <c r="L61" s="16"/>
      <c r="M61" s="16"/>
      <c r="N61" s="16"/>
      <c r="O61" s="83"/>
      <c r="Q61" s="73"/>
    </row>
    <row r="62" spans="1:19">
      <c r="A62" s="81"/>
      <c r="B62" s="16"/>
      <c r="C62" s="16"/>
      <c r="D62" s="82"/>
      <c r="F62" s="16"/>
      <c r="G62" s="16"/>
      <c r="H62" s="16"/>
      <c r="I62" s="16"/>
      <c r="J62" s="82"/>
      <c r="L62" s="16"/>
      <c r="M62" s="16"/>
      <c r="N62" s="16"/>
      <c r="O62" s="83"/>
      <c r="Q62" s="73"/>
    </row>
    <row r="63" spans="1:19">
      <c r="A63" s="81"/>
      <c r="B63" s="16"/>
      <c r="C63" s="16"/>
      <c r="D63" s="82"/>
      <c r="F63" s="16"/>
      <c r="G63" s="16"/>
      <c r="H63" s="16"/>
      <c r="I63" s="16"/>
      <c r="J63" s="82"/>
      <c r="L63" s="16"/>
      <c r="M63" s="16"/>
      <c r="N63" s="16"/>
      <c r="O63" s="83"/>
      <c r="Q63" s="73"/>
    </row>
    <row r="64" spans="1:19">
      <c r="A64" s="81"/>
      <c r="B64" s="16"/>
      <c r="C64" s="16"/>
      <c r="D64" s="82"/>
      <c r="F64" s="16"/>
      <c r="G64" s="16"/>
      <c r="H64" s="16"/>
      <c r="I64" s="16"/>
      <c r="J64" s="82"/>
      <c r="L64" s="16"/>
      <c r="M64" s="16"/>
      <c r="N64" s="16"/>
      <c r="O64" s="83"/>
      <c r="Q64" s="73"/>
    </row>
    <row r="65" spans="1:17">
      <c r="A65" s="81"/>
      <c r="B65" s="16"/>
      <c r="C65" s="16"/>
      <c r="D65" s="82"/>
      <c r="F65" s="16"/>
      <c r="G65" s="16"/>
      <c r="H65" s="16"/>
      <c r="I65" s="16"/>
      <c r="J65" s="82"/>
      <c r="L65" s="16"/>
      <c r="M65" s="16"/>
      <c r="N65" s="16"/>
      <c r="O65" s="83"/>
      <c r="Q65" s="73"/>
    </row>
    <row r="66" spans="1:17" ht="12.75" thickBot="1">
      <c r="A66" s="84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6"/>
      <c r="Q66" s="73"/>
    </row>
    <row r="67" spans="1:17">
      <c r="A67" s="87"/>
      <c r="B67" s="88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</row>
    <row r="68" spans="1:17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7" ht="13.5">
      <c r="A69" s="9"/>
      <c r="O69" s="90"/>
    </row>
    <row r="70" spans="1:17" ht="13.5">
      <c r="A70" s="17"/>
      <c r="O70" s="16"/>
    </row>
    <row r="71" spans="1:17" ht="13.5">
      <c r="A71" s="11"/>
      <c r="B71" s="20"/>
      <c r="C71" s="20"/>
      <c r="D71" s="11"/>
      <c r="E71" s="11"/>
      <c r="F71" s="91"/>
      <c r="G71" s="91"/>
      <c r="H71" s="91"/>
      <c r="I71" s="20"/>
      <c r="J71" s="11"/>
      <c r="K71" s="11"/>
      <c r="L71" s="91"/>
      <c r="M71" s="91"/>
      <c r="N71" s="91"/>
      <c r="O71" s="92"/>
    </row>
    <row r="72" spans="1:17" ht="13.5">
      <c r="A72" s="17"/>
      <c r="B72" s="16"/>
      <c r="C72" s="16"/>
      <c r="D72" s="17"/>
      <c r="E72" s="17"/>
      <c r="F72" s="17"/>
      <c r="G72" s="17"/>
      <c r="H72" s="17"/>
      <c r="I72" s="16"/>
      <c r="J72" s="17"/>
      <c r="K72" s="17"/>
      <c r="L72" s="17"/>
      <c r="M72" s="17"/>
      <c r="N72" s="17"/>
      <c r="O72" s="16"/>
    </row>
    <row r="73" spans="1:17" ht="13.5">
      <c r="A73" s="9"/>
      <c r="B73" s="20"/>
      <c r="C73" s="20"/>
      <c r="D73" s="11"/>
      <c r="E73" s="11"/>
      <c r="F73" s="11"/>
      <c r="G73" s="11"/>
      <c r="H73" s="11"/>
      <c r="I73" s="20"/>
      <c r="J73" s="11"/>
      <c r="K73" s="11"/>
      <c r="L73" s="11"/>
      <c r="M73" s="11"/>
      <c r="N73" s="11"/>
      <c r="O73" s="9"/>
    </row>
    <row r="74" spans="1:17" ht="13.5">
      <c r="A74" s="9"/>
      <c r="B74" s="20"/>
      <c r="C74" s="20"/>
      <c r="D74" s="11"/>
      <c r="E74" s="11"/>
      <c r="F74" s="11"/>
      <c r="G74" s="11"/>
      <c r="H74" s="11"/>
      <c r="I74" s="20"/>
      <c r="J74" s="11"/>
      <c r="K74" s="11"/>
      <c r="L74" s="11"/>
      <c r="M74" s="11"/>
      <c r="N74" s="11"/>
      <c r="O74" s="9"/>
    </row>
    <row r="75" spans="1:17" ht="13.5">
      <c r="A75" s="9"/>
      <c r="B75" s="20"/>
      <c r="C75" s="20"/>
      <c r="D75" s="11"/>
      <c r="E75" s="11"/>
      <c r="F75" s="11"/>
      <c r="G75" s="11"/>
      <c r="H75" s="11"/>
      <c r="I75" s="20"/>
      <c r="J75" s="11"/>
      <c r="K75" s="11"/>
      <c r="L75" s="11"/>
      <c r="M75" s="11"/>
      <c r="N75" s="11"/>
      <c r="O75" s="9"/>
    </row>
    <row r="76" spans="1:17" ht="13.5">
      <c r="A76" s="9"/>
      <c r="B76" s="20"/>
      <c r="C76" s="20"/>
      <c r="D76" s="11"/>
      <c r="E76" s="11"/>
      <c r="F76" s="11"/>
      <c r="G76" s="11"/>
      <c r="H76" s="11"/>
      <c r="I76" s="20"/>
      <c r="J76" s="11"/>
      <c r="K76" s="11"/>
      <c r="L76" s="11"/>
      <c r="M76" s="11"/>
      <c r="N76" s="11"/>
      <c r="O76" s="9"/>
    </row>
    <row r="77" spans="1:17" ht="13.5">
      <c r="A77" s="9"/>
      <c r="B77" s="20"/>
      <c r="C77" s="20"/>
      <c r="D77" s="11"/>
      <c r="E77" s="11"/>
      <c r="F77" s="11"/>
      <c r="G77" s="11"/>
      <c r="H77" s="11"/>
      <c r="I77" s="20"/>
      <c r="J77" s="11"/>
      <c r="K77" s="11"/>
      <c r="L77" s="11"/>
      <c r="M77" s="11"/>
      <c r="N77" s="11"/>
      <c r="O77" s="9"/>
    </row>
    <row r="78" spans="1:17" ht="13.5">
      <c r="A78" s="17"/>
      <c r="B78" s="16"/>
      <c r="C78" s="9"/>
      <c r="D78" s="9"/>
      <c r="E78" s="9"/>
      <c r="F78" s="11"/>
      <c r="G78" s="11"/>
      <c r="H78" s="11"/>
      <c r="I78" s="9"/>
      <c r="J78" s="9"/>
      <c r="K78" s="9"/>
      <c r="L78" s="11"/>
      <c r="M78" s="11"/>
      <c r="N78" s="11"/>
      <c r="O78" s="17"/>
    </row>
    <row r="79" spans="1:17" ht="13.5">
      <c r="A79" s="29"/>
      <c r="C79" s="27"/>
      <c r="D79" s="28"/>
      <c r="E79" s="28"/>
      <c r="F79" s="29"/>
      <c r="G79" s="29"/>
      <c r="H79" s="29"/>
      <c r="I79" s="27"/>
      <c r="J79" s="28"/>
      <c r="K79" s="28"/>
      <c r="L79" s="29"/>
      <c r="M79" s="29"/>
      <c r="N79" s="29"/>
      <c r="O79" s="28"/>
    </row>
    <row r="80" spans="1:17" ht="13.5">
      <c r="A80" s="93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1:1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1:15" ht="13.5">
      <c r="A82" s="94"/>
      <c r="B82" s="95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</row>
    <row r="83" spans="1:15">
      <c r="A83" s="87"/>
      <c r="B83" s="88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</row>
    <row r="84" spans="1:15">
      <c r="A84" s="87"/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89"/>
    </row>
    <row r="85" spans="1:15">
      <c r="A85" s="87"/>
      <c r="B85" s="96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</row>
    <row r="86" spans="1:15">
      <c r="A86" s="87"/>
      <c r="B86" s="96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8"/>
    </row>
    <row r="87" spans="1:15">
      <c r="A87" s="87"/>
      <c r="B87" s="96"/>
      <c r="C87" s="97"/>
      <c r="D87" s="97"/>
      <c r="E87" s="100"/>
      <c r="F87" s="100"/>
      <c r="G87" s="100"/>
      <c r="H87" s="100"/>
      <c r="I87" s="97"/>
      <c r="J87" s="97"/>
      <c r="K87" s="100"/>
      <c r="L87" s="100"/>
      <c r="M87" s="100"/>
      <c r="N87" s="100"/>
      <c r="O87" s="89"/>
    </row>
    <row r="88" spans="1:15">
      <c r="A88" s="87"/>
      <c r="B88" s="96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</row>
    <row r="89" spans="1:15">
      <c r="A89" s="87"/>
      <c r="B89" s="96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8"/>
    </row>
    <row r="90" spans="1:15">
      <c r="A90" s="87"/>
      <c r="B90" s="96"/>
      <c r="C90" s="97"/>
      <c r="D90" s="97"/>
      <c r="E90" s="97"/>
      <c r="F90" s="100"/>
      <c r="G90" s="100"/>
      <c r="H90" s="100"/>
      <c r="I90" s="97"/>
      <c r="J90" s="97"/>
      <c r="K90" s="97"/>
      <c r="L90" s="100"/>
      <c r="M90" s="100"/>
      <c r="N90" s="100"/>
      <c r="O90" s="89"/>
    </row>
    <row r="91" spans="1:15">
      <c r="A91" s="87"/>
      <c r="B91" s="96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</row>
    <row r="92" spans="1:15">
      <c r="A92" s="87"/>
      <c r="B92" s="96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8"/>
    </row>
    <row r="93" spans="1:15">
      <c r="A93" s="101"/>
      <c r="B93" s="96"/>
      <c r="C93" s="98"/>
      <c r="D93" s="102"/>
      <c r="E93" s="102"/>
      <c r="F93" s="103"/>
      <c r="G93" s="103"/>
      <c r="H93" s="103"/>
      <c r="I93" s="98"/>
      <c r="J93" s="102"/>
      <c r="K93" s="102"/>
      <c r="L93" s="103"/>
      <c r="M93" s="103"/>
      <c r="N93" s="103"/>
      <c r="O93" s="103"/>
    </row>
    <row r="94" spans="1:15">
      <c r="A94" s="103"/>
      <c r="B94" s="67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</row>
    <row r="95" spans="1:15">
      <c r="A95" s="103"/>
      <c r="B95" s="67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</row>
    <row r="96" spans="1:15" ht="13.5">
      <c r="A96" s="103"/>
      <c r="B96" s="96"/>
      <c r="C96" s="98"/>
      <c r="D96" s="105"/>
      <c r="E96" s="105"/>
      <c r="F96" s="105"/>
      <c r="G96" s="105"/>
      <c r="H96" s="105"/>
      <c r="I96" s="98"/>
      <c r="J96" s="105"/>
      <c r="K96" s="105"/>
      <c r="L96" s="105"/>
      <c r="M96" s="105"/>
      <c r="N96" s="105"/>
      <c r="O96" s="103"/>
    </row>
    <row r="97" spans="1:15">
      <c r="A97" s="103"/>
      <c r="B97" s="67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103"/>
    </row>
    <row r="98" spans="1:15" ht="13.5">
      <c r="A98" s="76"/>
      <c r="B98" s="67"/>
      <c r="C98" s="75"/>
      <c r="D98" s="75"/>
      <c r="E98" s="75"/>
      <c r="F98" s="76"/>
      <c r="G98" s="76"/>
      <c r="H98" s="76"/>
      <c r="I98" s="75"/>
      <c r="J98" s="75"/>
      <c r="K98" s="75"/>
      <c r="L98" s="76"/>
      <c r="M98" s="76"/>
      <c r="N98" s="76"/>
      <c r="O98" s="75"/>
    </row>
    <row r="99" spans="1:15" ht="13.5">
      <c r="A99" s="75"/>
      <c r="B99" s="67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6"/>
    </row>
    <row r="100" spans="1:15" ht="13.5">
      <c r="A100" s="67"/>
      <c r="B100" s="75"/>
      <c r="C100" s="67"/>
      <c r="D100" s="107"/>
      <c r="E100" s="107"/>
      <c r="F100" s="107"/>
      <c r="G100" s="107"/>
      <c r="H100" s="107"/>
      <c r="I100" s="67"/>
      <c r="J100" s="107"/>
      <c r="K100" s="107"/>
      <c r="L100" s="107"/>
      <c r="M100" s="107"/>
      <c r="N100" s="107"/>
      <c r="O100" s="107"/>
    </row>
    <row r="101" spans="1:15">
      <c r="A101" s="67"/>
      <c r="B101" s="6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100"/>
    </row>
    <row r="102" spans="1:15" ht="13.5">
      <c r="A102" s="108"/>
      <c r="B102" s="109"/>
      <c r="C102" s="108"/>
      <c r="D102" s="82"/>
      <c r="E102" s="82"/>
      <c r="F102" s="82"/>
      <c r="G102" s="82"/>
      <c r="H102" s="82"/>
      <c r="I102" s="108"/>
      <c r="J102" s="82"/>
      <c r="K102" s="82"/>
      <c r="L102" s="82"/>
      <c r="M102" s="82"/>
      <c r="N102" s="82"/>
      <c r="O102" s="82"/>
    </row>
    <row r="103" spans="1:15" ht="13.5">
      <c r="A103" s="108"/>
      <c r="B103" s="109"/>
      <c r="C103" s="110"/>
      <c r="D103" s="79"/>
      <c r="E103" s="79"/>
      <c r="F103" s="79"/>
      <c r="G103" s="79"/>
      <c r="H103" s="79"/>
      <c r="I103" s="110"/>
      <c r="J103" s="79"/>
      <c r="K103" s="79"/>
      <c r="L103" s="79"/>
      <c r="M103" s="79"/>
      <c r="N103" s="79"/>
      <c r="O103" s="82"/>
    </row>
    <row r="104" spans="1:15" ht="13.5">
      <c r="A104" s="108"/>
      <c r="B104" s="109"/>
      <c r="C104" s="110"/>
      <c r="D104" s="79"/>
      <c r="E104" s="79"/>
      <c r="F104" s="79"/>
      <c r="G104" s="79"/>
      <c r="H104" s="79"/>
      <c r="I104" s="110"/>
      <c r="J104" s="79"/>
      <c r="K104" s="79"/>
      <c r="L104" s="79"/>
      <c r="M104" s="79"/>
      <c r="N104" s="79"/>
      <c r="O104" s="82"/>
    </row>
    <row r="105" spans="1:15">
      <c r="A105" s="108"/>
      <c r="O105" s="82"/>
    </row>
    <row r="106" spans="1:15">
      <c r="A106" s="108"/>
      <c r="O106" s="82"/>
    </row>
    <row r="107" spans="1:15">
      <c r="A107" s="108"/>
      <c r="B107" s="16"/>
      <c r="C107" s="96"/>
      <c r="D107" s="16"/>
      <c r="E107" s="82"/>
      <c r="F107" s="82"/>
      <c r="G107" s="82"/>
      <c r="H107" s="82"/>
      <c r="I107" s="96"/>
      <c r="J107" s="16"/>
      <c r="K107" s="82"/>
      <c r="L107" s="82"/>
      <c r="M107" s="82"/>
      <c r="N107" s="82"/>
      <c r="O107" s="82"/>
    </row>
    <row r="108" spans="1:15">
      <c r="A108" s="108"/>
      <c r="B108" s="16"/>
      <c r="C108" s="96"/>
      <c r="D108" s="16"/>
      <c r="E108" s="82"/>
      <c r="F108" s="82"/>
      <c r="G108" s="82"/>
      <c r="H108" s="82"/>
      <c r="I108" s="96"/>
      <c r="J108" s="16"/>
      <c r="K108" s="82"/>
      <c r="L108" s="82"/>
      <c r="M108" s="82"/>
      <c r="N108" s="82"/>
      <c r="O108" s="82"/>
    </row>
    <row r="109" spans="1:15">
      <c r="A109" s="108"/>
      <c r="B109" s="16"/>
      <c r="C109" s="96"/>
      <c r="D109" s="16"/>
      <c r="E109" s="82"/>
      <c r="F109" s="82"/>
      <c r="G109" s="82"/>
      <c r="H109" s="82"/>
      <c r="I109" s="96"/>
      <c r="J109" s="16"/>
      <c r="K109" s="82"/>
      <c r="L109" s="82"/>
      <c r="M109" s="82"/>
      <c r="N109" s="82"/>
      <c r="O109" s="82"/>
    </row>
    <row r="110" spans="1:15">
      <c r="A110" s="108"/>
      <c r="B110" s="16"/>
      <c r="C110" s="96"/>
      <c r="D110" s="16"/>
      <c r="E110" s="82"/>
      <c r="F110" s="82"/>
      <c r="G110" s="82"/>
      <c r="H110" s="82"/>
      <c r="I110" s="96"/>
      <c r="J110" s="16"/>
      <c r="K110" s="82"/>
      <c r="L110" s="82"/>
      <c r="M110" s="82"/>
      <c r="N110" s="82"/>
      <c r="O110" s="82"/>
    </row>
    <row r="111" spans="1:15">
      <c r="A111" s="108"/>
      <c r="C111" s="20"/>
      <c r="D111" s="20"/>
      <c r="E111" s="79"/>
      <c r="I111" s="20"/>
      <c r="J111" s="20"/>
      <c r="K111" s="79"/>
      <c r="O111" s="82"/>
    </row>
    <row r="112" spans="1:15">
      <c r="A112" s="108"/>
      <c r="C112" s="16"/>
      <c r="D112" s="16"/>
      <c r="E112" s="82"/>
      <c r="I112" s="16"/>
      <c r="J112" s="16"/>
      <c r="K112" s="82"/>
      <c r="O112" s="82"/>
    </row>
    <row r="113" spans="1:26">
      <c r="A113" s="108"/>
      <c r="B113" s="16"/>
      <c r="C113" s="96"/>
      <c r="D113" s="16"/>
      <c r="E113" s="82"/>
      <c r="F113" s="82"/>
      <c r="G113" s="82"/>
      <c r="H113" s="82"/>
      <c r="I113" s="96"/>
      <c r="J113" s="16"/>
      <c r="K113" s="82"/>
      <c r="L113" s="82"/>
      <c r="M113" s="82"/>
      <c r="N113" s="82"/>
      <c r="O113" s="82"/>
    </row>
    <row r="114" spans="1:26" ht="13.5">
      <c r="A114" s="111"/>
      <c r="B114" s="112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0"/>
    </row>
    <row r="117" spans="1:26"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</row>
    <row r="119" spans="1:26"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</row>
    <row r="124" spans="1:26">
      <c r="R124" s="116"/>
      <c r="S124" s="116"/>
      <c r="T124" s="116"/>
      <c r="U124" s="116"/>
      <c r="V124" s="116"/>
      <c r="W124" s="116"/>
      <c r="X124" s="116"/>
      <c r="Y124" s="116"/>
      <c r="Z124" s="116"/>
    </row>
  </sheetData>
  <mergeCells count="14">
    <mergeCell ref="C6:K6"/>
    <mergeCell ref="C11:N11"/>
    <mergeCell ref="G58:H58"/>
    <mergeCell ref="G60:H60"/>
    <mergeCell ref="G59:H59"/>
    <mergeCell ref="E60:F60"/>
    <mergeCell ref="E59:F59"/>
    <mergeCell ref="E58:F58"/>
    <mergeCell ref="K58:L58"/>
    <mergeCell ref="M58:N58"/>
    <mergeCell ref="K59:L59"/>
    <mergeCell ref="M59:N59"/>
    <mergeCell ref="K60:L60"/>
    <mergeCell ref="M60:N6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orientation="landscape" r:id="rId1"/>
  <rowBreaks count="1" manualBreakCount="1">
    <brk id="5" max="14" man="1"/>
  </rowBreaks>
  <colBreaks count="1" manualBreakCount="1">
    <brk id="8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</vt:lpstr>
      <vt:lpstr>cronograma</vt:lpstr>
      <vt:lpstr>cronograma!Area_de_impressao</vt:lpstr>
      <vt:lpstr>'Planilha '!Area_de_impressao</vt:lpstr>
      <vt:lpstr>'Planilha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ana_1429</cp:lastModifiedBy>
  <cp:lastPrinted>2023-03-16T18:49:01Z</cp:lastPrinted>
  <dcterms:created xsi:type="dcterms:W3CDTF">2012-07-23T19:03:05Z</dcterms:created>
  <dcterms:modified xsi:type="dcterms:W3CDTF">2023-03-21T12:54:05Z</dcterms:modified>
</cp:coreProperties>
</file>